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浩二\Documents\●リース協会●\ホームページ関係\"/>
    </mc:Choice>
  </mc:AlternateContent>
  <bookViews>
    <workbookView xWindow="0" yWindow="0" windowWidth="19200" windowHeight="7330" tabRatio="838" firstSheet="1" activeTab="3"/>
  </bookViews>
  <sheets>
    <sheet name="000000" sheetId="4" state="veryHidden" r:id="rId1"/>
    <sheet name="Ｈ30年度委託費請求書（様式第３号）記入例" sheetId="5" r:id="rId2"/>
    <sheet name="Ｈ30年度精算報告書（様式第５号）記入例" sheetId="7" r:id="rId3"/>
    <sheet name="別記様式第３号　2019年度概算払請求書　記入例" sheetId="8" r:id="rId4"/>
  </sheets>
  <definedNames>
    <definedName name="_xlnm.Print_Area" localSheetId="1">'Ｈ30年度委託費請求書（様式第３号）記入例'!$A$1:$M$63</definedName>
    <definedName name="_xlnm.Print_Area" localSheetId="2">'Ｈ30年度精算報告書（様式第５号）記入例'!$A$1:$M$65</definedName>
    <definedName name="_xlnm.Print_Area" localSheetId="3">'別記様式第３号　2019年度概算払請求書　記入例'!$A$1:$L$64</definedName>
  </definedNames>
  <calcPr calcId="152511"/>
</workbook>
</file>

<file path=xl/calcChain.xml><?xml version="1.0" encoding="utf-8"?>
<calcChain xmlns="http://schemas.openxmlformats.org/spreadsheetml/2006/main">
  <c r="L52" i="8" l="1"/>
  <c r="D52" i="8"/>
  <c r="D51" i="8"/>
  <c r="D50" i="8"/>
  <c r="D49" i="8"/>
  <c r="D48" i="8"/>
  <c r="L46" i="8"/>
  <c r="D46" i="8"/>
  <c r="D45" i="8"/>
  <c r="L44" i="8"/>
  <c r="D44" i="8"/>
  <c r="L36" i="8"/>
  <c r="D36" i="8"/>
  <c r="D35" i="8"/>
  <c r="D34" i="8"/>
  <c r="L32" i="8"/>
  <c r="D31" i="8"/>
  <c r="D30" i="8"/>
  <c r="L29" i="8"/>
  <c r="D27" i="8"/>
  <c r="D26" i="8"/>
  <c r="D25" i="8"/>
  <c r="D40" i="8"/>
  <c r="E18" i="8"/>
  <c r="K57" i="7"/>
  <c r="D16" i="7"/>
  <c r="K38" i="7"/>
  <c r="D36" i="7"/>
  <c r="D39" i="7"/>
  <c r="K41" i="7"/>
  <c r="D41" i="7"/>
  <c r="D42" i="7"/>
  <c r="D43" i="7"/>
  <c r="D47" i="7"/>
  <c r="D48" i="7"/>
  <c r="D46" i="7"/>
  <c r="G57" i="7"/>
  <c r="D54" i="7"/>
  <c r="D51" i="7"/>
  <c r="D50" i="7"/>
  <c r="K22" i="7"/>
  <c r="D22" i="7"/>
  <c r="K23" i="7"/>
  <c r="D23" i="7"/>
  <c r="D24" i="7"/>
  <c r="D28" i="7"/>
  <c r="D27" i="7"/>
  <c r="D31" i="7"/>
  <c r="D33" i="7"/>
  <c r="D32" i="7"/>
  <c r="K22" i="5"/>
  <c r="D22" i="5"/>
  <c r="K23" i="5"/>
  <c r="D23" i="5"/>
  <c r="D24" i="5"/>
  <c r="D28" i="5"/>
  <c r="D27" i="5"/>
  <c r="D31" i="5"/>
  <c r="D33" i="5"/>
  <c r="D32" i="5"/>
  <c r="K42" i="5"/>
  <c r="D42" i="5"/>
  <c r="D44" i="5"/>
  <c r="D49" i="5"/>
  <c r="D48" i="5"/>
  <c r="D52" i="5"/>
  <c r="D51" i="5"/>
  <c r="D43" i="5"/>
  <c r="D47" i="5"/>
  <c r="F38" i="7"/>
  <c r="D58" i="7"/>
  <c r="D17" i="7"/>
  <c r="D15" i="7"/>
  <c r="F38" i="5"/>
  <c r="K38" i="5"/>
  <c r="D36" i="5"/>
  <c r="D39" i="5"/>
  <c r="D15" i="5"/>
  <c r="G58" i="5"/>
  <c r="K58" i="5"/>
  <c r="D55" i="5"/>
  <c r="D59" i="5"/>
  <c r="D59" i="7"/>
  <c r="D21" i="5"/>
  <c r="D16" i="5"/>
  <c r="D14" i="5"/>
  <c r="D40" i="5"/>
  <c r="D20" i="5"/>
  <c r="D60" i="5"/>
  <c r="D55" i="8"/>
  <c r="D24" i="8"/>
  <c r="D56" i="8"/>
  <c r="E19" i="8"/>
  <c r="E17" i="8"/>
  <c r="D42" i="8"/>
  <c r="D23" i="8"/>
</calcChain>
</file>

<file path=xl/comments1.xml><?xml version="1.0" encoding="utf-8"?>
<comments xmlns="http://schemas.openxmlformats.org/spreadsheetml/2006/main">
  <authors>
    <author>横川浩二</author>
  </authors>
  <commentList>
    <comment ref="F25" authorId="0" shapeId="0">
      <text>
        <r>
          <rPr>
            <b/>
            <sz val="9"/>
            <color indexed="81"/>
            <rFont val="ＭＳ Ｐゴシック"/>
            <family val="3"/>
            <charset val="128"/>
          </rPr>
          <t>人件費（不課税取引）の場合は、消費税相当額を加えること。</t>
        </r>
      </text>
    </comment>
    <comment ref="F44" authorId="0" shapeId="0">
      <text>
        <r>
          <rPr>
            <b/>
            <sz val="9"/>
            <color indexed="81"/>
            <rFont val="ＭＳ Ｐゴシック"/>
            <family val="3"/>
            <charset val="128"/>
          </rPr>
          <t>人件費（不課税取引）の場合は、消費税相当額を加えること。</t>
        </r>
      </text>
    </comment>
  </commentList>
</comments>
</file>

<file path=xl/sharedStrings.xml><?xml version="1.0" encoding="utf-8"?>
<sst xmlns="http://schemas.openxmlformats.org/spreadsheetml/2006/main" count="354" uniqueCount="188">
  <si>
    <t>円</t>
    <rPh sb="0" eb="1">
      <t>エン</t>
    </rPh>
    <phoneticPr fontId="3"/>
  </si>
  <si>
    <t>日</t>
    <rPh sb="0" eb="1">
      <t>ヒ</t>
    </rPh>
    <phoneticPr fontId="3"/>
  </si>
  <si>
    <t>旅　　　　費</t>
    <rPh sb="0" eb="1">
      <t>タビ</t>
    </rPh>
    <rPh sb="5" eb="6">
      <t>ヒ</t>
    </rPh>
    <phoneticPr fontId="3"/>
  </si>
  <si>
    <t>賃　　　　金</t>
    <rPh sb="0" eb="1">
      <t>チン</t>
    </rPh>
    <rPh sb="5" eb="6">
      <t>キン</t>
    </rPh>
    <phoneticPr fontId="3"/>
  </si>
  <si>
    <t>収入の部</t>
    <rPh sb="0" eb="2">
      <t>シュウニュウ</t>
    </rPh>
    <rPh sb="3" eb="4">
      <t>ブ</t>
    </rPh>
    <phoneticPr fontId="3"/>
  </si>
  <si>
    <t>貸付事業に係る指導等事業委託費</t>
    <rPh sb="0" eb="2">
      <t>カシツケ</t>
    </rPh>
    <rPh sb="2" eb="4">
      <t>ジギョウ</t>
    </rPh>
    <rPh sb="5" eb="6">
      <t>カカ</t>
    </rPh>
    <rPh sb="7" eb="10">
      <t>シドウトウ</t>
    </rPh>
    <rPh sb="10" eb="12">
      <t>ジギョウ</t>
    </rPh>
    <rPh sb="12" eb="14">
      <t>イタク</t>
    </rPh>
    <rPh sb="14" eb="15">
      <t>ヒ</t>
    </rPh>
    <phoneticPr fontId="3"/>
  </si>
  <si>
    <t>(1)貸付機械施設の確認等に係る調査・技術指導事業委託費</t>
    <rPh sb="3" eb="5">
      <t>カシツケ</t>
    </rPh>
    <rPh sb="5" eb="7">
      <t>キカイ</t>
    </rPh>
    <rPh sb="7" eb="9">
      <t>シセツ</t>
    </rPh>
    <rPh sb="10" eb="13">
      <t>カクニントウ</t>
    </rPh>
    <rPh sb="14" eb="15">
      <t>カカ</t>
    </rPh>
    <rPh sb="16" eb="18">
      <t>チョウサ</t>
    </rPh>
    <rPh sb="19" eb="21">
      <t>ギジュツ</t>
    </rPh>
    <rPh sb="21" eb="23">
      <t>シドウ</t>
    </rPh>
    <rPh sb="23" eb="25">
      <t>ジギョウ</t>
    </rPh>
    <rPh sb="25" eb="27">
      <t>イタク</t>
    </rPh>
    <rPh sb="27" eb="28">
      <t>ヒ</t>
    </rPh>
    <phoneticPr fontId="3"/>
  </si>
  <si>
    <t>支出の部</t>
    <rPh sb="0" eb="2">
      <t>シシュツ</t>
    </rPh>
    <rPh sb="3" eb="4">
      <t>ブ</t>
    </rPh>
    <phoneticPr fontId="3"/>
  </si>
  <si>
    <t>需　要　費</t>
    <rPh sb="0" eb="1">
      <t>ジュ</t>
    </rPh>
    <rPh sb="2" eb="3">
      <t>ヨウ</t>
    </rPh>
    <rPh sb="4" eb="5">
      <t>ヒ</t>
    </rPh>
    <phoneticPr fontId="3"/>
  </si>
  <si>
    <t>役務費</t>
    <rPh sb="0" eb="2">
      <t>エキム</t>
    </rPh>
    <rPh sb="2" eb="3">
      <t>ヒ</t>
    </rPh>
    <phoneticPr fontId="3"/>
  </si>
  <si>
    <t>消費税相当額</t>
    <rPh sb="0" eb="3">
      <t>ショウヒゼイ</t>
    </rPh>
    <rPh sb="3" eb="5">
      <t>ソウトウ</t>
    </rPh>
    <rPh sb="5" eb="6">
      <t>ガク</t>
    </rPh>
    <phoneticPr fontId="3"/>
  </si>
  <si>
    <t xml:space="preserve">  消耗品費</t>
    <rPh sb="2" eb="4">
      <t>ショウモウ</t>
    </rPh>
    <rPh sb="4" eb="5">
      <t>ヒン</t>
    </rPh>
    <rPh sb="5" eb="6">
      <t>ヒ</t>
    </rPh>
    <phoneticPr fontId="3"/>
  </si>
  <si>
    <t xml:space="preserve">  会議費</t>
    <rPh sb="2" eb="5">
      <t>カイギヒ</t>
    </rPh>
    <phoneticPr fontId="3"/>
  </si>
  <si>
    <t xml:space="preserve">  通信運搬費</t>
    <rPh sb="2" eb="4">
      <t>ツウシン</t>
    </rPh>
    <rPh sb="4" eb="6">
      <t>ウンパン</t>
    </rPh>
    <rPh sb="6" eb="7">
      <t>ヒ</t>
    </rPh>
    <phoneticPr fontId="3"/>
  </si>
  <si>
    <t>区　　　　　　　分</t>
    <rPh sb="0" eb="1">
      <t>ク</t>
    </rPh>
    <rPh sb="8" eb="9">
      <t>ブン</t>
    </rPh>
    <phoneticPr fontId="3"/>
  </si>
  <si>
    <t>金　　額</t>
    <rPh sb="0" eb="1">
      <t>キン</t>
    </rPh>
    <rPh sb="3" eb="4">
      <t>ガク</t>
    </rPh>
    <phoneticPr fontId="3"/>
  </si>
  <si>
    <t>計</t>
    <rPh sb="0" eb="1">
      <t>ケイ</t>
    </rPh>
    <phoneticPr fontId="3"/>
  </si>
  <si>
    <t>(２)新規開拓に係る調査事業委託費</t>
    <rPh sb="3" eb="5">
      <t>シンキ</t>
    </rPh>
    <rPh sb="5" eb="7">
      <t>カイタク</t>
    </rPh>
    <rPh sb="8" eb="9">
      <t>カカ</t>
    </rPh>
    <rPh sb="10" eb="12">
      <t>チョウサ</t>
    </rPh>
    <rPh sb="12" eb="14">
      <t>ジギョウ</t>
    </rPh>
    <rPh sb="14" eb="16">
      <t>イタク</t>
    </rPh>
    <rPh sb="16" eb="17">
      <t>ヒ</t>
    </rPh>
    <phoneticPr fontId="3"/>
  </si>
  <si>
    <t>旅費</t>
    <rPh sb="0" eb="2">
      <t>リョヒ</t>
    </rPh>
    <phoneticPr fontId="3"/>
  </si>
  <si>
    <t>需用費</t>
    <rPh sb="0" eb="3">
      <t>ジュヨウヒ</t>
    </rPh>
    <phoneticPr fontId="3"/>
  </si>
  <si>
    <t>消耗品費</t>
    <rPh sb="0" eb="2">
      <t>ショウモウ</t>
    </rPh>
    <rPh sb="2" eb="3">
      <t>ヒン</t>
    </rPh>
    <rPh sb="3" eb="4">
      <t>ヒ</t>
    </rPh>
    <phoneticPr fontId="3"/>
  </si>
  <si>
    <t>印刷製本費</t>
    <rPh sb="0" eb="1">
      <t>イン</t>
    </rPh>
    <rPh sb="1" eb="2">
      <t>サツ</t>
    </rPh>
    <rPh sb="2" eb="3">
      <t>セイ</t>
    </rPh>
    <rPh sb="3" eb="4">
      <t>ホン</t>
    </rPh>
    <rPh sb="4" eb="5">
      <t>ヒ</t>
    </rPh>
    <phoneticPr fontId="3"/>
  </si>
  <si>
    <t>通信運搬費</t>
    <rPh sb="0" eb="2">
      <t>ツウシン</t>
    </rPh>
    <rPh sb="2" eb="4">
      <t>ウンパン</t>
    </rPh>
    <rPh sb="4" eb="5">
      <t>ヒ</t>
    </rPh>
    <phoneticPr fontId="3"/>
  </si>
  <si>
    <t>500円</t>
    <rPh sb="3" eb="4">
      <t>エン</t>
    </rPh>
    <phoneticPr fontId="3"/>
  </si>
  <si>
    <t>12ヶ月</t>
    <rPh sb="3" eb="4">
      <t>ゲツ</t>
    </rPh>
    <phoneticPr fontId="3"/>
  </si>
  <si>
    <t>×</t>
    <phoneticPr fontId="3"/>
  </si>
  <si>
    <t>＝</t>
    <phoneticPr fontId="3"/>
  </si>
  <si>
    <t>×</t>
    <phoneticPr fontId="3"/>
  </si>
  <si>
    <t>(記入例：別記様式第３号）</t>
    <rPh sb="1" eb="3">
      <t>キニュウ</t>
    </rPh>
    <rPh sb="3" eb="4">
      <t>レイ</t>
    </rPh>
    <rPh sb="5" eb="7">
      <t>ベッキ</t>
    </rPh>
    <rPh sb="7" eb="9">
      <t>ヨウシキ</t>
    </rPh>
    <rPh sb="9" eb="10">
      <t>ダイ</t>
    </rPh>
    <rPh sb="11" eb="12">
      <t>ゴウ</t>
    </rPh>
    <phoneticPr fontId="3"/>
  </si>
  <si>
    <t>平成   年  月  日</t>
    <rPh sb="0" eb="2">
      <t>ヘイセイ</t>
    </rPh>
    <rPh sb="5" eb="6">
      <t>ネン</t>
    </rPh>
    <rPh sb="8" eb="9">
      <t>ゲツ</t>
    </rPh>
    <rPh sb="11" eb="12">
      <t>ヒ</t>
    </rPh>
    <phoneticPr fontId="3"/>
  </si>
  <si>
    <t>番　　　　　号</t>
    <rPh sb="0" eb="1">
      <t>バン</t>
    </rPh>
    <rPh sb="6" eb="7">
      <t>ゴウ</t>
    </rPh>
    <phoneticPr fontId="3"/>
  </si>
  <si>
    <t>平成　　年度貸付事業指導等事業委託費請求書</t>
    <rPh sb="0" eb="2">
      <t>ヘイセイ</t>
    </rPh>
    <rPh sb="4" eb="6">
      <t>ネンド</t>
    </rPh>
    <rPh sb="6" eb="7">
      <t>カ</t>
    </rPh>
    <rPh sb="7" eb="8">
      <t>ツ</t>
    </rPh>
    <rPh sb="8" eb="10">
      <t>ジギョウ</t>
    </rPh>
    <rPh sb="10" eb="12">
      <t>シドウ</t>
    </rPh>
    <rPh sb="12" eb="13">
      <t>トウ</t>
    </rPh>
    <rPh sb="13" eb="15">
      <t>ジギョウ</t>
    </rPh>
    <rPh sb="15" eb="17">
      <t>イタク</t>
    </rPh>
    <rPh sb="17" eb="18">
      <t>ヒ</t>
    </rPh>
    <rPh sb="18" eb="21">
      <t>セイキュウショ</t>
    </rPh>
    <phoneticPr fontId="3"/>
  </si>
  <si>
    <t>記載上の留意事項</t>
    <rPh sb="0" eb="2">
      <t>キサイ</t>
    </rPh>
    <rPh sb="2" eb="3">
      <t>ジョウ</t>
    </rPh>
    <rPh sb="4" eb="6">
      <t>リュウイ</t>
    </rPh>
    <rPh sb="6" eb="8">
      <t>ジコウ</t>
    </rPh>
    <phoneticPr fontId="3"/>
  </si>
  <si>
    <r>
      <t xml:space="preserve">金　　額
</t>
    </r>
    <r>
      <rPr>
        <sz val="8"/>
        <rFont val="ＭＳ Ｐ明朝"/>
        <family val="1"/>
        <charset val="128"/>
      </rPr>
      <t>（※消費税抜（外税）の金額を記入）</t>
    </r>
    <rPh sb="0" eb="1">
      <t>キン</t>
    </rPh>
    <rPh sb="3" eb="4">
      <t>ガク</t>
    </rPh>
    <rPh sb="7" eb="9">
      <t>ショウヒ</t>
    </rPh>
    <rPh sb="9" eb="10">
      <t>ゼイ</t>
    </rPh>
    <rPh sb="10" eb="11">
      <t>ヌ</t>
    </rPh>
    <rPh sb="12" eb="13">
      <t>ソト</t>
    </rPh>
    <rPh sb="13" eb="14">
      <t>ゼイ</t>
    </rPh>
    <rPh sb="16" eb="18">
      <t>キンガク</t>
    </rPh>
    <rPh sb="19" eb="21">
      <t>キニュウ</t>
    </rPh>
    <phoneticPr fontId="3"/>
  </si>
  <si>
    <t>(1)　貸付機械施設の確認等に係る調査・技術指導事業委託費</t>
    <rPh sb="4" eb="6">
      <t>カシツケ</t>
    </rPh>
    <rPh sb="6" eb="8">
      <t>キカイ</t>
    </rPh>
    <rPh sb="8" eb="10">
      <t>シセツ</t>
    </rPh>
    <rPh sb="11" eb="14">
      <t>カクニントウ</t>
    </rPh>
    <rPh sb="15" eb="16">
      <t>カカ</t>
    </rPh>
    <rPh sb="17" eb="19">
      <t>チョウサ</t>
    </rPh>
    <rPh sb="20" eb="22">
      <t>ギジュツ</t>
    </rPh>
    <rPh sb="22" eb="24">
      <t>シドウ</t>
    </rPh>
    <rPh sb="24" eb="26">
      <t>ジギョウ</t>
    </rPh>
    <rPh sb="26" eb="28">
      <t>イタク</t>
    </rPh>
    <rPh sb="28" eb="29">
      <t>ヒ</t>
    </rPh>
    <phoneticPr fontId="3"/>
  </si>
  <si>
    <t>(2)　新規開拓に係る調査事業委託費</t>
    <rPh sb="4" eb="6">
      <t>シンキ</t>
    </rPh>
    <rPh sb="6" eb="8">
      <t>カイタク</t>
    </rPh>
    <rPh sb="9" eb="10">
      <t>カカ</t>
    </rPh>
    <rPh sb="11" eb="13">
      <t>チョウサ</t>
    </rPh>
    <rPh sb="13" eb="15">
      <t>ジギョウ</t>
    </rPh>
    <rPh sb="15" eb="17">
      <t>イタク</t>
    </rPh>
    <rPh sb="17" eb="18">
      <t>ヒ</t>
    </rPh>
    <phoneticPr fontId="3"/>
  </si>
  <si>
    <t>①</t>
    <phoneticPr fontId="3"/>
  </si>
  <si>
    <t>②</t>
    <phoneticPr fontId="3"/>
  </si>
  <si>
    <t>③</t>
    <phoneticPr fontId="3"/>
  </si>
  <si>
    <t>④</t>
    <phoneticPr fontId="3"/>
  </si>
  <si>
    <t>⑤</t>
    <phoneticPr fontId="3"/>
  </si>
  <si>
    <t>⑥</t>
    <phoneticPr fontId="3"/>
  </si>
  <si>
    <t>技術指導料</t>
    <rPh sb="4" eb="5">
      <t>リョウ</t>
    </rPh>
    <phoneticPr fontId="3"/>
  </si>
  <si>
    <t>（単位：円）</t>
    <rPh sb="1" eb="3">
      <t>タンイ</t>
    </rPh>
    <rPh sb="4" eb="5">
      <t>エン</t>
    </rPh>
    <phoneticPr fontId="3"/>
  </si>
  <si>
    <t>備　　　　　　　　　　　考</t>
    <rPh sb="0" eb="1">
      <t>トモ</t>
    </rPh>
    <rPh sb="12" eb="13">
      <t>コウ</t>
    </rPh>
    <phoneticPr fontId="3"/>
  </si>
  <si>
    <r>
      <t xml:space="preserve">備　　　　　　　　　　　考
</t>
    </r>
    <r>
      <rPr>
        <sz val="9"/>
        <rFont val="ＭＳ Ｐ明朝"/>
        <family val="1"/>
        <charset val="128"/>
      </rPr>
      <t>（支出額の内訳、積算基礎を記載）</t>
    </r>
    <rPh sb="0" eb="1">
      <t>トモ</t>
    </rPh>
    <rPh sb="12" eb="13">
      <t>コウ</t>
    </rPh>
    <rPh sb="15" eb="17">
      <t>シシュツ</t>
    </rPh>
    <rPh sb="17" eb="18">
      <t>ガク</t>
    </rPh>
    <rPh sb="19" eb="21">
      <t>ウチワケ</t>
    </rPh>
    <rPh sb="22" eb="24">
      <t>セキサン</t>
    </rPh>
    <rPh sb="24" eb="26">
      <t>キソ</t>
    </rPh>
    <rPh sb="27" eb="29">
      <t>キサイ</t>
    </rPh>
    <phoneticPr fontId="3"/>
  </si>
  <si>
    <t xml:space="preserve">  会場借料</t>
    <rPh sb="2" eb="4">
      <t>カイジョウ</t>
    </rPh>
    <rPh sb="4" eb="6">
      <t>シャクリョウ</t>
    </rPh>
    <phoneticPr fontId="3"/>
  </si>
  <si>
    <t>委託費振込先</t>
    <rPh sb="0" eb="2">
      <t>イタク</t>
    </rPh>
    <rPh sb="2" eb="3">
      <t>ヒ</t>
    </rPh>
    <rPh sb="3" eb="5">
      <t>フリコミ</t>
    </rPh>
    <rPh sb="5" eb="6">
      <t>サキ</t>
    </rPh>
    <phoneticPr fontId="3"/>
  </si>
  <si>
    <t>銀行名、預金種別、口座名（ふりがな）、口座番号</t>
    <rPh sb="0" eb="3">
      <t>ギンコウメイ</t>
    </rPh>
    <rPh sb="4" eb="6">
      <t>ヨキン</t>
    </rPh>
    <rPh sb="6" eb="8">
      <t>シュベツ</t>
    </rPh>
    <rPh sb="9" eb="12">
      <t>コウザメイ</t>
    </rPh>
    <rPh sb="19" eb="21">
      <t>コウザ</t>
    </rPh>
    <rPh sb="21" eb="23">
      <t>バンゴウ</t>
    </rPh>
    <phoneticPr fontId="3"/>
  </si>
  <si>
    <t>40箇所</t>
    <rPh sb="2" eb="4">
      <t>カショ</t>
    </rPh>
    <phoneticPr fontId="3"/>
  </si>
  <si>
    <t>・　委託費限度額（委託契約額）と委託事業に要した経費のいずれか低い方が委託額になる。</t>
    <rPh sb="2" eb="4">
      <t>イタク</t>
    </rPh>
    <rPh sb="4" eb="5">
      <t>ヒ</t>
    </rPh>
    <rPh sb="5" eb="7">
      <t>ゲンド</t>
    </rPh>
    <rPh sb="7" eb="8">
      <t>ガク</t>
    </rPh>
    <rPh sb="9" eb="11">
      <t>イタク</t>
    </rPh>
    <rPh sb="11" eb="13">
      <t>ケイヤク</t>
    </rPh>
    <rPh sb="13" eb="14">
      <t>ガク</t>
    </rPh>
    <rPh sb="16" eb="18">
      <t>イタク</t>
    </rPh>
    <rPh sb="18" eb="20">
      <t>ジギョウ</t>
    </rPh>
    <rPh sb="21" eb="22">
      <t>ヨウ</t>
    </rPh>
    <rPh sb="24" eb="26">
      <t>ケイヒ</t>
    </rPh>
    <rPh sb="31" eb="32">
      <t>ヒク</t>
    </rPh>
    <rPh sb="33" eb="34">
      <t>ホウ</t>
    </rPh>
    <rPh sb="35" eb="37">
      <t>イタク</t>
    </rPh>
    <rPh sb="37" eb="38">
      <t>ガク</t>
    </rPh>
    <phoneticPr fontId="3"/>
  </si>
  <si>
    <t>①</t>
    <phoneticPr fontId="3"/>
  </si>
  <si>
    <t>×</t>
    <phoneticPr fontId="3"/>
  </si>
  <si>
    <t>②</t>
    <phoneticPr fontId="3"/>
  </si>
  <si>
    <t>③</t>
    <phoneticPr fontId="3"/>
  </si>
  <si>
    <t>④</t>
    <phoneticPr fontId="3"/>
  </si>
  <si>
    <t>⑤</t>
    <phoneticPr fontId="3"/>
  </si>
  <si>
    <t>⑥</t>
    <phoneticPr fontId="3"/>
  </si>
  <si>
    <t>×</t>
    <phoneticPr fontId="3"/>
  </si>
  <si>
    <t>①</t>
    <phoneticPr fontId="3"/>
  </si>
  <si>
    <t>③</t>
    <phoneticPr fontId="3"/>
  </si>
  <si>
    <t>④</t>
    <phoneticPr fontId="3"/>
  </si>
  <si>
    <t>⑤</t>
    <phoneticPr fontId="3"/>
  </si>
  <si>
    <t>×</t>
    <phoneticPr fontId="3"/>
  </si>
  <si>
    <t>調査・技術指導委託事業に係る経費の総額（消費税抜の額）＝①～⑤の計　217,881円に係る消費税相当額</t>
    <rPh sb="9" eb="11">
      <t>ジギョウ</t>
    </rPh>
    <rPh sb="12" eb="13">
      <t>カカ</t>
    </rPh>
    <rPh sb="14" eb="16">
      <t>ケイヒ</t>
    </rPh>
    <rPh sb="17" eb="19">
      <t>ソウガク</t>
    </rPh>
    <rPh sb="20" eb="23">
      <t>ショウヒゼイ</t>
    </rPh>
    <rPh sb="23" eb="24">
      <t>ヌ</t>
    </rPh>
    <rPh sb="25" eb="26">
      <t>ガク</t>
    </rPh>
    <rPh sb="32" eb="33">
      <t>ケイ</t>
    </rPh>
    <rPh sb="41" eb="42">
      <t>エン</t>
    </rPh>
    <rPh sb="43" eb="44">
      <t>カカ</t>
    </rPh>
    <rPh sb="45" eb="48">
      <t>ショウヒゼイ</t>
    </rPh>
    <rPh sb="48" eb="50">
      <t>ソウトウ</t>
    </rPh>
    <rPh sb="50" eb="51">
      <t>ガク</t>
    </rPh>
    <phoneticPr fontId="3"/>
  </si>
  <si>
    <t>調査指導旅費　25ヶ所　400,000円（税込）</t>
    <rPh sb="0" eb="2">
      <t>チョウサ</t>
    </rPh>
    <rPh sb="2" eb="4">
      <t>シドウ</t>
    </rPh>
    <rPh sb="4" eb="6">
      <t>リョヒ</t>
    </rPh>
    <rPh sb="10" eb="11">
      <t>ショ</t>
    </rPh>
    <rPh sb="19" eb="20">
      <t>エン</t>
    </rPh>
    <rPh sb="21" eb="23">
      <t>ゼイコミ</t>
    </rPh>
    <phoneticPr fontId="3"/>
  </si>
  <si>
    <t>打合せ旅費　2,620円（税込）×5人</t>
    <rPh sb="0" eb="2">
      <t>ウチアワ</t>
    </rPh>
    <rPh sb="3" eb="5">
      <t>リョヒ</t>
    </rPh>
    <rPh sb="11" eb="12">
      <t>エン</t>
    </rPh>
    <rPh sb="13" eb="15">
      <t>ゼイコミ</t>
    </rPh>
    <rPh sb="18" eb="19">
      <t>ニン</t>
    </rPh>
    <phoneticPr fontId="3"/>
  </si>
  <si>
    <t>調査・技術指導委託事業に係る経費の総額（消費税抜の額）＝①～⑤の計　1,047,784円に係る消費税相当額</t>
    <rPh sb="9" eb="11">
      <t>ジギョウ</t>
    </rPh>
    <rPh sb="12" eb="13">
      <t>カカ</t>
    </rPh>
    <rPh sb="14" eb="16">
      <t>ケイヒ</t>
    </rPh>
    <rPh sb="17" eb="19">
      <t>ソウガク</t>
    </rPh>
    <rPh sb="20" eb="23">
      <t>ショウヒゼイ</t>
    </rPh>
    <rPh sb="23" eb="24">
      <t>ヌ</t>
    </rPh>
    <rPh sb="25" eb="26">
      <t>ガク</t>
    </rPh>
    <rPh sb="32" eb="33">
      <t>ケイ</t>
    </rPh>
    <rPh sb="43" eb="44">
      <t>エン</t>
    </rPh>
    <rPh sb="45" eb="46">
      <t>カカ</t>
    </rPh>
    <rPh sb="47" eb="50">
      <t>ショウヒゼイ</t>
    </rPh>
    <rPh sb="50" eb="52">
      <t>ソウトウ</t>
    </rPh>
    <rPh sb="52" eb="53">
      <t>ガク</t>
    </rPh>
    <phoneticPr fontId="3"/>
  </si>
  <si>
    <t xml:space="preserve">   会長理事 　○ ○  ○ ○ ○　　　㊞</t>
    <rPh sb="3" eb="4">
      <t>カイ</t>
    </rPh>
    <rPh sb="4" eb="5">
      <t>チョウ</t>
    </rPh>
    <rPh sb="5" eb="7">
      <t>リジ</t>
    </rPh>
    <phoneticPr fontId="3"/>
  </si>
  <si>
    <t>切手代　　160円（税込）切手</t>
    <rPh sb="0" eb="2">
      <t>キッテ</t>
    </rPh>
    <rPh sb="2" eb="3">
      <t>ダイ</t>
    </rPh>
    <phoneticPr fontId="3"/>
  </si>
  <si>
    <t>新規開拓旅費　5,700円（税込）×10箇所</t>
    <rPh sb="0" eb="2">
      <t>シンキ</t>
    </rPh>
    <rPh sb="2" eb="4">
      <t>カイタク</t>
    </rPh>
    <rPh sb="4" eb="6">
      <t>リョヒ</t>
    </rPh>
    <rPh sb="14" eb="16">
      <t>ゼイコミ</t>
    </rPh>
    <phoneticPr fontId="3"/>
  </si>
  <si>
    <t>×</t>
    <phoneticPr fontId="3"/>
  </si>
  <si>
    <t>×</t>
    <phoneticPr fontId="3"/>
  </si>
  <si>
    <t>⑥</t>
    <phoneticPr fontId="3"/>
  </si>
  <si>
    <t>(記入例：別記様式第５号）</t>
    <rPh sb="1" eb="3">
      <t>キニュウ</t>
    </rPh>
    <rPh sb="3" eb="4">
      <t>レイ</t>
    </rPh>
    <rPh sb="5" eb="7">
      <t>ベッキ</t>
    </rPh>
    <rPh sb="7" eb="9">
      <t>ヨウシキ</t>
    </rPh>
    <rPh sb="9" eb="10">
      <t>ダイ</t>
    </rPh>
    <rPh sb="11" eb="12">
      <t>ゴウ</t>
    </rPh>
    <phoneticPr fontId="3"/>
  </si>
  <si>
    <t>平成　　年度貸付事業指導等事業委託費精算報告書</t>
    <rPh sb="0" eb="2">
      <t>ヘイセイ</t>
    </rPh>
    <rPh sb="4" eb="6">
      <t>ネンド</t>
    </rPh>
    <rPh sb="6" eb="7">
      <t>カ</t>
    </rPh>
    <rPh sb="7" eb="8">
      <t>ツ</t>
    </rPh>
    <rPh sb="8" eb="10">
      <t>ジギョウ</t>
    </rPh>
    <rPh sb="10" eb="12">
      <t>シドウ</t>
    </rPh>
    <rPh sb="12" eb="13">
      <t>トウ</t>
    </rPh>
    <rPh sb="13" eb="15">
      <t>ジギョウ</t>
    </rPh>
    <rPh sb="15" eb="17">
      <t>イタク</t>
    </rPh>
    <rPh sb="17" eb="18">
      <t>ヒ</t>
    </rPh>
    <rPh sb="18" eb="20">
      <t>セイサン</t>
    </rPh>
    <rPh sb="20" eb="22">
      <t>ホウコク</t>
    </rPh>
    <rPh sb="22" eb="23">
      <t>ショ</t>
    </rPh>
    <phoneticPr fontId="3"/>
  </si>
  <si>
    <t>剰余金の計算</t>
    <rPh sb="0" eb="3">
      <t>ジョウヨキン</t>
    </rPh>
    <rPh sb="4" eb="6">
      <t>ケイサン</t>
    </rPh>
    <phoneticPr fontId="3"/>
  </si>
  <si>
    <r>
      <t xml:space="preserve">記
</t>
    </r>
    <r>
      <rPr>
        <sz val="9"/>
        <rFont val="ＭＳ Ｐ明朝"/>
        <family val="1"/>
        <charset val="128"/>
      </rPr>
      <t>（別紙として記載も可）</t>
    </r>
    <rPh sb="0" eb="1">
      <t>キ</t>
    </rPh>
    <rPh sb="3" eb="5">
      <t>ベッシ</t>
    </rPh>
    <rPh sb="8" eb="10">
      <t>キサイ</t>
    </rPh>
    <rPh sb="11" eb="12">
      <t>カ</t>
    </rPh>
    <phoneticPr fontId="3"/>
  </si>
  <si>
    <t>内訳</t>
    <rPh sb="0" eb="2">
      <t>ウチワケ</t>
    </rPh>
    <phoneticPr fontId="3"/>
  </si>
  <si>
    <t>合　　計</t>
    <rPh sb="0" eb="1">
      <t>ゴウ</t>
    </rPh>
    <rPh sb="3" eb="4">
      <t>ケイ</t>
    </rPh>
    <phoneticPr fontId="3"/>
  </si>
  <si>
    <t>・　使用した切手代には、消費税相当額が含まれているので、除いた額を記入すること。（円未満の端数は、受託者の経理基準により処理すること。）</t>
    <rPh sb="2" eb="4">
      <t>シヨウ</t>
    </rPh>
    <rPh sb="6" eb="8">
      <t>キッテ</t>
    </rPh>
    <rPh sb="8" eb="9">
      <t>ダイ</t>
    </rPh>
    <phoneticPr fontId="3"/>
  </si>
  <si>
    <t>記載上の留意事項</t>
    <phoneticPr fontId="3"/>
  </si>
  <si>
    <t>全国会議旅費55,000円（税込）×1回</t>
    <rPh sb="0" eb="2">
      <t>ゼンコク</t>
    </rPh>
    <rPh sb="2" eb="4">
      <t>カイギ</t>
    </rPh>
    <rPh sb="4" eb="6">
      <t>リョヒ</t>
    </rPh>
    <rPh sb="12" eb="13">
      <t>エン</t>
    </rPh>
    <rPh sb="14" eb="16">
      <t>ゼイコミ</t>
    </rPh>
    <rPh sb="19" eb="20">
      <t>カイ</t>
    </rPh>
    <phoneticPr fontId="3"/>
  </si>
  <si>
    <t>新規開拓旅費5,700円（税込）×10箇所</t>
    <rPh sb="0" eb="2">
      <t>シンキ</t>
    </rPh>
    <rPh sb="2" eb="4">
      <t>カイタク</t>
    </rPh>
    <rPh sb="4" eb="6">
      <t>リョヒ</t>
    </rPh>
    <rPh sb="13" eb="15">
      <t>ゼイコミ</t>
    </rPh>
    <phoneticPr fontId="3"/>
  </si>
  <si>
    <t>　　公益財団法人畜産近代化リース協会</t>
    <rPh sb="2" eb="4">
      <t>コウエキ</t>
    </rPh>
    <rPh sb="4" eb="6">
      <t>ザイダン</t>
    </rPh>
    <rPh sb="6" eb="8">
      <t>ホウジン</t>
    </rPh>
    <rPh sb="8" eb="10">
      <t>チクサン</t>
    </rPh>
    <rPh sb="10" eb="13">
      <t>キンダイカ</t>
    </rPh>
    <rPh sb="16" eb="18">
      <t>キョウカイ</t>
    </rPh>
    <phoneticPr fontId="3"/>
  </si>
  <si>
    <t>○○社団法人  ○○県畜産協会</t>
    <rPh sb="2" eb="4">
      <t>シャダン</t>
    </rPh>
    <rPh sb="4" eb="6">
      <t>ホウジン</t>
    </rPh>
    <rPh sb="10" eb="11">
      <t>ケン</t>
    </rPh>
    <rPh sb="11" eb="13">
      <t>チクサン</t>
    </rPh>
    <rPh sb="13" eb="14">
      <t>キョウ</t>
    </rPh>
    <rPh sb="14" eb="15">
      <t>カイ</t>
    </rPh>
    <phoneticPr fontId="3"/>
  </si>
  <si>
    <t>　公益財団法人畜産近代化リース協会</t>
    <rPh sb="1" eb="3">
      <t>コウエキ</t>
    </rPh>
    <rPh sb="3" eb="5">
      <t>ザイダン</t>
    </rPh>
    <rPh sb="5" eb="7">
      <t>ホウジン</t>
    </rPh>
    <rPh sb="7" eb="9">
      <t>チクサン</t>
    </rPh>
    <rPh sb="9" eb="12">
      <t>キンダイカ</t>
    </rPh>
    <rPh sb="15" eb="17">
      <t>キョウカイ</t>
    </rPh>
    <phoneticPr fontId="3"/>
  </si>
  <si>
    <t>★【委託事業に係る消費税の取扱い＝外税方式により作成願います。】
　　委託事業については、消費税上の役務の提供に相当し、委託に係る費用（受託収入）全体に消費税がかかるものです（通常、不課税となっている技術指導料や賃金に係る部分にも消費税がかかります。）。
　　したがって、委託経費の積算においては、まず消費税を除いた経費（外税）を計算（旅費や使用した切手代にも、消費税が含まれているので注意のこと。）し、その経費の総額に消費税率をかけて消費税額を計算してください。</t>
    <rPh sb="2" eb="4">
      <t>イタク</t>
    </rPh>
    <rPh sb="4" eb="6">
      <t>ジギョウ</t>
    </rPh>
    <rPh sb="7" eb="8">
      <t>カカ</t>
    </rPh>
    <rPh sb="9" eb="12">
      <t>ショウヒゼイ</t>
    </rPh>
    <rPh sb="13" eb="15">
      <t>トリアツカ</t>
    </rPh>
    <rPh sb="17" eb="18">
      <t>ソト</t>
    </rPh>
    <rPh sb="18" eb="19">
      <t>ゼイ</t>
    </rPh>
    <rPh sb="19" eb="21">
      <t>ホウシキ</t>
    </rPh>
    <rPh sb="24" eb="26">
      <t>サクセイ</t>
    </rPh>
    <rPh sb="26" eb="27">
      <t>ネガ</t>
    </rPh>
    <rPh sb="92" eb="93">
      <t>フ</t>
    </rPh>
    <rPh sb="101" eb="103">
      <t>ギジュツ</t>
    </rPh>
    <rPh sb="103" eb="105">
      <t>シドウ</t>
    </rPh>
    <rPh sb="107" eb="109">
      <t>チンギン</t>
    </rPh>
    <rPh sb="110" eb="111">
      <t>カカ</t>
    </rPh>
    <rPh sb="112" eb="114">
      <t>ブブン</t>
    </rPh>
    <rPh sb="116" eb="119">
      <t>ショウヒゼイ</t>
    </rPh>
    <rPh sb="137" eb="139">
      <t>イタク</t>
    </rPh>
    <rPh sb="139" eb="141">
      <t>ケイヒ</t>
    </rPh>
    <rPh sb="142" eb="144">
      <t>セキサン</t>
    </rPh>
    <rPh sb="152" eb="155">
      <t>ショウヒゼイ</t>
    </rPh>
    <rPh sb="156" eb="157">
      <t>ノゾ</t>
    </rPh>
    <rPh sb="159" eb="161">
      <t>ケイヒ</t>
    </rPh>
    <rPh sb="162" eb="163">
      <t>ソト</t>
    </rPh>
    <rPh sb="163" eb="164">
      <t>ゼイ</t>
    </rPh>
    <rPh sb="166" eb="168">
      <t>ケイサン</t>
    </rPh>
    <rPh sb="169" eb="171">
      <t>リョヒ</t>
    </rPh>
    <rPh sb="172" eb="174">
      <t>シヨウ</t>
    </rPh>
    <rPh sb="176" eb="178">
      <t>キッテ</t>
    </rPh>
    <rPh sb="178" eb="179">
      <t>ダイ</t>
    </rPh>
    <rPh sb="182" eb="185">
      <t>ショウヒゼイ</t>
    </rPh>
    <rPh sb="186" eb="187">
      <t>フク</t>
    </rPh>
    <rPh sb="194" eb="196">
      <t>チュウイ</t>
    </rPh>
    <rPh sb="205" eb="207">
      <t>ケイヒ</t>
    </rPh>
    <rPh sb="208" eb="210">
      <t>ソウガク</t>
    </rPh>
    <rPh sb="211" eb="214">
      <t>ショウヒゼイ</t>
    </rPh>
    <rPh sb="214" eb="215">
      <t>リツ</t>
    </rPh>
    <rPh sb="219" eb="222">
      <t>ショウヒゼイ</t>
    </rPh>
    <rPh sb="222" eb="223">
      <t>ガク</t>
    </rPh>
    <rPh sb="224" eb="226">
      <t>ケイサン</t>
    </rPh>
    <phoneticPr fontId="3"/>
  </si>
  <si>
    <t>★【委託事業に係る消費税の取扱い＝外税方式により作成願います。】
　　委託事業については、消費税上の役務の提供に相当し、委託に係る費用（受託収入）全体に消費税がかかるものです（通常、不課税となっている技術指導料や賃金に係る部分にも消費税がかかります。）。
　　したがって、委託経費の積算においては、まず消費税を除いた経費（外税）を計算（旅費や使用した切手代にも、消費税が含まれているので注意のこと。）し、その経費の総額に消費税率をかけて消費税額を計算してください。</t>
    <phoneticPr fontId="3"/>
  </si>
  <si>
    <t>・　使用した切手代にも、消費税相当額が含まれているので、除いた額を記入すること。（円未満の端数は、受託者の経理基準により処理すること。）</t>
    <rPh sb="2" eb="4">
      <t>シヨウ</t>
    </rPh>
    <rPh sb="6" eb="8">
      <t>キッテ</t>
    </rPh>
    <rPh sb="8" eb="9">
      <t>ダイ</t>
    </rPh>
    <phoneticPr fontId="3"/>
  </si>
  <si>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t>
    <phoneticPr fontId="3"/>
  </si>
  <si>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
・　調査旅費と会議出席旅費は、区別して記入すること。</t>
    <rPh sb="68" eb="70">
      <t>リョヒ</t>
    </rPh>
    <rPh sb="71" eb="73">
      <t>セキサン</t>
    </rPh>
    <rPh sb="80" eb="82">
      <t>リョヒ</t>
    </rPh>
    <rPh sb="82" eb="84">
      <t>キテイ</t>
    </rPh>
    <rPh sb="85" eb="86">
      <t>モト</t>
    </rPh>
    <rPh sb="99" eb="101">
      <t>チクサン</t>
    </rPh>
    <rPh sb="101" eb="103">
      <t>キョウカイ</t>
    </rPh>
    <rPh sb="103" eb="105">
      <t>ショユウ</t>
    </rPh>
    <rPh sb="106" eb="109">
      <t>ジドウシャ</t>
    </rPh>
    <rPh sb="110" eb="112">
      <t>リヨウ</t>
    </rPh>
    <rPh sb="114" eb="116">
      <t>バアイ</t>
    </rPh>
    <rPh sb="120" eb="123">
      <t>ウンテンシャ</t>
    </rPh>
    <rPh sb="130" eb="133">
      <t>ウンテンシャ</t>
    </rPh>
    <rPh sb="133" eb="134">
      <t>ブン</t>
    </rPh>
    <rPh sb="135" eb="136">
      <t>フク</t>
    </rPh>
    <rPh sb="138" eb="140">
      <t>セキサン</t>
    </rPh>
    <rPh sb="146" eb="147">
      <t>ダイ</t>
    </rPh>
    <rPh sb="148" eb="150">
      <t>ベット</t>
    </rPh>
    <rPh sb="150" eb="152">
      <t>ショウモウ</t>
    </rPh>
    <rPh sb="152" eb="153">
      <t>ヒン</t>
    </rPh>
    <rPh sb="153" eb="154">
      <t>ヒ</t>
    </rPh>
    <rPh sb="155" eb="157">
      <t>ケイジョウ</t>
    </rPh>
    <phoneticPr fontId="3"/>
  </si>
  <si>
    <t>・　通常の旅費にも消費税相当額が含まれているので除いた額を記入すること。（円未満の端数は、受託者の経理基準により処理すること。）
・　旅費の積算は各畜産協会の旅費規程に基づくものであること。なお、畜産協会所有の自動車を利用する場合において運転者つきのときは、運転者分を含めて積算し、ガソリン代は別途消耗品費に計上すること。</t>
    <phoneticPr fontId="3"/>
  </si>
  <si>
    <t>＜委託費限度額（委託契約額） 1,370,000円</t>
    <phoneticPr fontId="3"/>
  </si>
  <si>
    <t>　概算払の額　1,370,000円　－　委託費の額　1,366,918円　＝　3,082円</t>
    <rPh sb="1" eb="3">
      <t>ガイサン</t>
    </rPh>
    <rPh sb="3" eb="4">
      <t>バラ</t>
    </rPh>
    <rPh sb="5" eb="6">
      <t>ガク</t>
    </rPh>
    <rPh sb="16" eb="17">
      <t>エン</t>
    </rPh>
    <rPh sb="20" eb="23">
      <t>イタクヒ</t>
    </rPh>
    <rPh sb="24" eb="25">
      <t>ガク</t>
    </rPh>
    <rPh sb="35" eb="36">
      <t>エン</t>
    </rPh>
    <rPh sb="44" eb="45">
      <t>エン</t>
    </rPh>
    <phoneticPr fontId="3"/>
  </si>
  <si>
    <t>　　　貸付事業指導等事業委託要綱第4の(５)の規定に基づき、下記のとおり報告します。
　　　なお、概算払の額に、金　3，082円の余剰を生じたので返還いたします。
       なお、精算金として、金　　　　　円を請求します。</t>
    <rPh sb="3" eb="5">
      <t>カシツケ</t>
    </rPh>
    <rPh sb="5" eb="7">
      <t>ジギョウ</t>
    </rPh>
    <rPh sb="7" eb="9">
      <t>シドウ</t>
    </rPh>
    <rPh sb="9" eb="10">
      <t>トウ</t>
    </rPh>
    <rPh sb="10" eb="12">
      <t>ジギョウ</t>
    </rPh>
    <rPh sb="12" eb="14">
      <t>イタク</t>
    </rPh>
    <rPh sb="14" eb="16">
      <t>ヨウコウ</t>
    </rPh>
    <rPh sb="16" eb="17">
      <t>ダイ</t>
    </rPh>
    <rPh sb="23" eb="25">
      <t>キテイ</t>
    </rPh>
    <rPh sb="26" eb="27">
      <t>モト</t>
    </rPh>
    <rPh sb="30" eb="32">
      <t>カキ</t>
    </rPh>
    <rPh sb="36" eb="38">
      <t>ホウコク</t>
    </rPh>
    <rPh sb="49" eb="51">
      <t>ガイサン</t>
    </rPh>
    <rPh sb="51" eb="52">
      <t>バライ</t>
    </rPh>
    <rPh sb="53" eb="54">
      <t>ガク</t>
    </rPh>
    <rPh sb="56" eb="57">
      <t>キン</t>
    </rPh>
    <rPh sb="63" eb="64">
      <t>エン</t>
    </rPh>
    <rPh sb="65" eb="67">
      <t>ヨジョウ</t>
    </rPh>
    <rPh sb="68" eb="69">
      <t>ショウ</t>
    </rPh>
    <rPh sb="73" eb="75">
      <t>ヘンカン</t>
    </rPh>
    <phoneticPr fontId="3"/>
  </si>
  <si>
    <t xml:space="preserve">
⇒なお書きの上段は余剰金がある場合、下段は精算金がある場合</t>
    <rPh sb="4" eb="5">
      <t>カ</t>
    </rPh>
    <rPh sb="7" eb="9">
      <t>ジョウダン</t>
    </rPh>
    <rPh sb="10" eb="13">
      <t>ヨジョウキン</t>
    </rPh>
    <rPh sb="16" eb="18">
      <t>バアイ</t>
    </rPh>
    <rPh sb="19" eb="21">
      <t>カダン</t>
    </rPh>
    <rPh sb="22" eb="25">
      <t>セイサンキン</t>
    </rPh>
    <rPh sb="28" eb="30">
      <t>バアイ</t>
    </rPh>
    <phoneticPr fontId="3"/>
  </si>
  <si>
    <r>
      <t>・　委託費の対象となる技術指導料と賃金の合計額は、原則として、調査・技術指導事業委託費総額の</t>
    </r>
    <r>
      <rPr>
        <u/>
        <sz val="10"/>
        <rFont val="ＭＳ Ｐゴシック"/>
        <family val="3"/>
        <charset val="128"/>
      </rPr>
      <t>概ね</t>
    </r>
    <r>
      <rPr>
        <sz val="10"/>
        <rFont val="ＭＳ Ｐゴシック"/>
        <family val="3"/>
        <charset val="128"/>
      </rPr>
      <t>50％を限度とする。
・　技術指導料、賃金の単価は、当該事業に従事した者の実行単価（社会保険料含む。）とし、</t>
    </r>
    <r>
      <rPr>
        <sz val="10"/>
        <color indexed="10"/>
        <rFont val="ＭＳ Ｐゴシック"/>
        <family val="3"/>
        <charset val="128"/>
      </rPr>
      <t>単位は</t>
    </r>
    <r>
      <rPr>
        <u/>
        <sz val="10"/>
        <color indexed="10"/>
        <rFont val="ＭＳ Ｐゴシック"/>
        <family val="3"/>
        <charset val="128"/>
      </rPr>
      <t>日又は時間</t>
    </r>
    <r>
      <rPr>
        <sz val="10"/>
        <color indexed="10"/>
        <rFont val="ＭＳ Ｐゴシック"/>
        <family val="3"/>
        <charset val="128"/>
      </rPr>
      <t>とする。</t>
    </r>
    <r>
      <rPr>
        <sz val="10"/>
        <rFont val="ＭＳ Ｐゴシック"/>
        <family val="3"/>
        <charset val="128"/>
      </rPr>
      <t xml:space="preserve">
</t>
    </r>
    <r>
      <rPr>
        <b/>
        <u/>
        <sz val="10"/>
        <color indexed="10"/>
        <rFont val="ＭＳ Ｐゴシック"/>
        <family val="3"/>
        <charset val="128"/>
      </rPr>
      <t>・　調査等日数（又は時間）は、実施報告書の「調査・指導期間」に記載した日数（又は時間）と一致していることを確認すること。</t>
    </r>
    <rPh sb="2" eb="4">
      <t>イタク</t>
    </rPh>
    <rPh sb="4" eb="5">
      <t>ヒ</t>
    </rPh>
    <rPh sb="6" eb="8">
      <t>タイショウ</t>
    </rPh>
    <rPh sb="17" eb="19">
      <t>チンギン</t>
    </rPh>
    <rPh sb="20" eb="22">
      <t>ゴウケイ</t>
    </rPh>
    <rPh sb="22" eb="23">
      <t>ガク</t>
    </rPh>
    <rPh sb="31" eb="33">
      <t>チョウサ</t>
    </rPh>
    <rPh sb="34" eb="36">
      <t>ギジュツ</t>
    </rPh>
    <rPh sb="36" eb="38">
      <t>シドウ</t>
    </rPh>
    <rPh sb="38" eb="40">
      <t>ジギョウ</t>
    </rPh>
    <rPh sb="40" eb="42">
      <t>イタク</t>
    </rPh>
    <rPh sb="42" eb="43">
      <t>ヒ</t>
    </rPh>
    <rPh sb="43" eb="45">
      <t>ソウガク</t>
    </rPh>
    <rPh sb="46" eb="47">
      <t>オオム</t>
    </rPh>
    <rPh sb="52" eb="54">
      <t>ゲンド</t>
    </rPh>
    <rPh sb="67" eb="69">
      <t>チンギン</t>
    </rPh>
    <rPh sb="70" eb="72">
      <t>タンカ</t>
    </rPh>
    <rPh sb="74" eb="76">
      <t>トウガイ</t>
    </rPh>
    <rPh sb="76" eb="78">
      <t>ジギョウ</t>
    </rPh>
    <rPh sb="79" eb="81">
      <t>ジュウジ</t>
    </rPh>
    <rPh sb="83" eb="84">
      <t>モノ</t>
    </rPh>
    <rPh sb="85" eb="87">
      <t>ジッコウ</t>
    </rPh>
    <rPh sb="87" eb="89">
      <t>タンカ</t>
    </rPh>
    <rPh sb="90" eb="92">
      <t>シャカイ</t>
    </rPh>
    <rPh sb="92" eb="95">
      <t>ホケンリョウ</t>
    </rPh>
    <rPh sb="95" eb="96">
      <t>フク</t>
    </rPh>
    <rPh sb="102" eb="104">
      <t>タンイ</t>
    </rPh>
    <rPh sb="106" eb="107">
      <t>マタ</t>
    </rPh>
    <rPh sb="108" eb="110">
      <t>ジカン</t>
    </rPh>
    <rPh sb="117" eb="119">
      <t>チョウサ</t>
    </rPh>
    <rPh sb="119" eb="120">
      <t>トウ</t>
    </rPh>
    <rPh sb="120" eb="122">
      <t>ニッスウ</t>
    </rPh>
    <rPh sb="123" eb="124">
      <t>マタ</t>
    </rPh>
    <rPh sb="125" eb="127">
      <t>ジカン</t>
    </rPh>
    <rPh sb="130" eb="132">
      <t>ジッシ</t>
    </rPh>
    <rPh sb="132" eb="135">
      <t>ホウコクショ</t>
    </rPh>
    <rPh sb="137" eb="139">
      <t>チョウサ</t>
    </rPh>
    <rPh sb="140" eb="142">
      <t>シドウ</t>
    </rPh>
    <rPh sb="142" eb="144">
      <t>キカン</t>
    </rPh>
    <rPh sb="146" eb="148">
      <t>キサイ</t>
    </rPh>
    <rPh sb="150" eb="152">
      <t>ニッスウ</t>
    </rPh>
    <rPh sb="153" eb="154">
      <t>マタ</t>
    </rPh>
    <rPh sb="155" eb="157">
      <t>ジカン</t>
    </rPh>
    <rPh sb="159" eb="161">
      <t>イッチ</t>
    </rPh>
    <rPh sb="168" eb="170">
      <t>カクニン</t>
    </rPh>
    <phoneticPr fontId="3"/>
  </si>
  <si>
    <r>
      <t>・　委託費の対象となる技術指導料と賃金の合計額は、原則として、調査・技術指導事業委託費総額の</t>
    </r>
    <r>
      <rPr>
        <u/>
        <sz val="10"/>
        <rFont val="ＭＳ Ｐゴシック"/>
        <family val="3"/>
        <charset val="128"/>
      </rPr>
      <t>概ね</t>
    </r>
    <r>
      <rPr>
        <sz val="10"/>
        <rFont val="ＭＳ Ｐゴシック"/>
        <family val="3"/>
        <charset val="128"/>
      </rPr>
      <t>50％を限度とする。
・　技術指導料、賃金の単価は、当該事業に従事した者の実行単価（社会保険料含む。）とし、</t>
    </r>
    <r>
      <rPr>
        <sz val="10"/>
        <color indexed="10"/>
        <rFont val="ＭＳ Ｐゴシック"/>
        <family val="3"/>
        <charset val="128"/>
      </rPr>
      <t>単位は</t>
    </r>
    <r>
      <rPr>
        <u/>
        <sz val="10"/>
        <color indexed="10"/>
        <rFont val="ＭＳ Ｐゴシック"/>
        <family val="3"/>
        <charset val="128"/>
      </rPr>
      <t>日又は時間</t>
    </r>
    <r>
      <rPr>
        <sz val="10"/>
        <color indexed="10"/>
        <rFont val="ＭＳ Ｐゴシック"/>
        <family val="3"/>
        <charset val="128"/>
      </rPr>
      <t>とする。</t>
    </r>
    <r>
      <rPr>
        <sz val="10"/>
        <rFont val="ＭＳ Ｐゴシック"/>
        <family val="3"/>
        <charset val="128"/>
      </rPr>
      <t xml:space="preserve">
</t>
    </r>
    <r>
      <rPr>
        <b/>
        <u/>
        <sz val="10"/>
        <color indexed="10"/>
        <rFont val="ＭＳ Ｐゴシック"/>
        <family val="3"/>
        <charset val="128"/>
      </rPr>
      <t>・　調査等日数（又は時間）は、実施報告書の「調査・指導期間」に記載した日数（又は時間）と一致していることを確認すること。</t>
    </r>
    <rPh sb="2" eb="4">
      <t>イタク</t>
    </rPh>
    <rPh sb="4" eb="5">
      <t>ヒ</t>
    </rPh>
    <rPh sb="6" eb="8">
      <t>タイショウ</t>
    </rPh>
    <rPh sb="17" eb="19">
      <t>チンギン</t>
    </rPh>
    <rPh sb="20" eb="22">
      <t>ゴウケイ</t>
    </rPh>
    <rPh sb="22" eb="23">
      <t>ガク</t>
    </rPh>
    <rPh sb="25" eb="27">
      <t>ゲンソク</t>
    </rPh>
    <rPh sb="31" eb="33">
      <t>チョウサ</t>
    </rPh>
    <rPh sb="34" eb="36">
      <t>ギジュツ</t>
    </rPh>
    <rPh sb="36" eb="38">
      <t>シドウ</t>
    </rPh>
    <rPh sb="38" eb="40">
      <t>ジギョウ</t>
    </rPh>
    <rPh sb="40" eb="42">
      <t>イタク</t>
    </rPh>
    <rPh sb="42" eb="43">
      <t>ヒ</t>
    </rPh>
    <rPh sb="43" eb="45">
      <t>ソウガク</t>
    </rPh>
    <rPh sb="46" eb="47">
      <t>オオム</t>
    </rPh>
    <rPh sb="52" eb="54">
      <t>ゲンド</t>
    </rPh>
    <rPh sb="67" eb="69">
      <t>チンギン</t>
    </rPh>
    <rPh sb="70" eb="72">
      <t>タンカ</t>
    </rPh>
    <rPh sb="74" eb="76">
      <t>トウガイ</t>
    </rPh>
    <rPh sb="76" eb="78">
      <t>ジギョウ</t>
    </rPh>
    <rPh sb="79" eb="81">
      <t>ジュウジ</t>
    </rPh>
    <rPh sb="83" eb="84">
      <t>モノ</t>
    </rPh>
    <rPh sb="85" eb="87">
      <t>ジッコウ</t>
    </rPh>
    <rPh sb="87" eb="89">
      <t>タンカ</t>
    </rPh>
    <rPh sb="90" eb="92">
      <t>シャカイ</t>
    </rPh>
    <rPh sb="92" eb="95">
      <t>ホケンリョウ</t>
    </rPh>
    <rPh sb="95" eb="96">
      <t>フク</t>
    </rPh>
    <rPh sb="102" eb="104">
      <t>タンイ</t>
    </rPh>
    <rPh sb="106" eb="107">
      <t>マタ</t>
    </rPh>
    <rPh sb="108" eb="110">
      <t>ジカン</t>
    </rPh>
    <rPh sb="117" eb="119">
      <t>チョウサ</t>
    </rPh>
    <rPh sb="119" eb="120">
      <t>トウ</t>
    </rPh>
    <rPh sb="120" eb="122">
      <t>ニッスウ</t>
    </rPh>
    <rPh sb="123" eb="124">
      <t>マタ</t>
    </rPh>
    <rPh sb="125" eb="127">
      <t>ジカン</t>
    </rPh>
    <rPh sb="130" eb="132">
      <t>ジッシ</t>
    </rPh>
    <rPh sb="132" eb="135">
      <t>ホウコクショ</t>
    </rPh>
    <rPh sb="137" eb="139">
      <t>チョウサ</t>
    </rPh>
    <rPh sb="140" eb="142">
      <t>シドウ</t>
    </rPh>
    <rPh sb="142" eb="144">
      <t>キカン</t>
    </rPh>
    <rPh sb="146" eb="148">
      <t>キサイ</t>
    </rPh>
    <rPh sb="150" eb="152">
      <t>ニッスウ</t>
    </rPh>
    <rPh sb="153" eb="154">
      <t>マタ</t>
    </rPh>
    <rPh sb="155" eb="157">
      <t>ジカン</t>
    </rPh>
    <rPh sb="159" eb="161">
      <t>イッチ</t>
    </rPh>
    <rPh sb="168" eb="170">
      <t>カクニン</t>
    </rPh>
    <phoneticPr fontId="3"/>
  </si>
  <si>
    <t>1000円</t>
    <rPh sb="4" eb="5">
      <t>エン</t>
    </rPh>
    <phoneticPr fontId="3"/>
  </si>
  <si>
    <t xml:space="preserve">
</t>
    <phoneticPr fontId="3"/>
  </si>
  <si>
    <t>・　委託費限度額（委託契約額）と委託事業に要した経費のいずれか低い方が委託額になる。</t>
    <phoneticPr fontId="3"/>
  </si>
  <si>
    <r>
      <t>・　委託費の対象となる技術指導料と賃金の合計額は、原則として、調査・技術指導事業委託費総額の</t>
    </r>
    <r>
      <rPr>
        <u/>
        <sz val="10"/>
        <rFont val="ＭＳ Ｐゴシック"/>
        <family val="3"/>
        <charset val="128"/>
      </rPr>
      <t>概ね</t>
    </r>
    <r>
      <rPr>
        <sz val="10"/>
        <rFont val="ＭＳ Ｐゴシック"/>
        <family val="3"/>
        <charset val="128"/>
      </rPr>
      <t>50％を限度とする。
・　技術指導料、賃金の単価は、当該事業に従事した者の実行単価（社会保険料含む。）とし、</t>
    </r>
    <r>
      <rPr>
        <u/>
        <sz val="10"/>
        <color indexed="10"/>
        <rFont val="ＭＳ Ｐゴシック"/>
        <family val="3"/>
        <charset val="128"/>
      </rPr>
      <t>単位は日又は時間</t>
    </r>
    <r>
      <rPr>
        <sz val="10"/>
        <color indexed="10"/>
        <rFont val="ＭＳ Ｐゴシック"/>
        <family val="3"/>
        <charset val="128"/>
      </rPr>
      <t>とする。</t>
    </r>
    <r>
      <rPr>
        <sz val="10"/>
        <rFont val="ＭＳ Ｐゴシック"/>
        <family val="3"/>
        <charset val="128"/>
      </rPr>
      <t xml:space="preserve">
</t>
    </r>
    <r>
      <rPr>
        <b/>
        <u/>
        <sz val="10"/>
        <color indexed="10"/>
        <rFont val="ＭＳ Ｐゴシック"/>
        <family val="3"/>
        <charset val="128"/>
      </rPr>
      <t>・　調査等日数（又は時間）は、実施報告書の「調査・指導期間」に記載した日数（又は時間）と一致していることを確認すること。</t>
    </r>
    <rPh sb="2" eb="4">
      <t>イタク</t>
    </rPh>
    <rPh sb="4" eb="5">
      <t>ヒ</t>
    </rPh>
    <rPh sb="6" eb="8">
      <t>タイショウ</t>
    </rPh>
    <rPh sb="17" eb="19">
      <t>チンギン</t>
    </rPh>
    <rPh sb="20" eb="22">
      <t>ゴウケイ</t>
    </rPh>
    <rPh sb="22" eb="23">
      <t>ガク</t>
    </rPh>
    <rPh sb="25" eb="27">
      <t>ゲンソク</t>
    </rPh>
    <rPh sb="31" eb="33">
      <t>チョウサ</t>
    </rPh>
    <rPh sb="34" eb="36">
      <t>ギジュツ</t>
    </rPh>
    <rPh sb="36" eb="38">
      <t>シドウ</t>
    </rPh>
    <rPh sb="38" eb="40">
      <t>ジギョウ</t>
    </rPh>
    <rPh sb="40" eb="42">
      <t>イタク</t>
    </rPh>
    <rPh sb="42" eb="43">
      <t>ヒ</t>
    </rPh>
    <rPh sb="43" eb="45">
      <t>ソウガク</t>
    </rPh>
    <rPh sb="46" eb="47">
      <t>オオム</t>
    </rPh>
    <rPh sb="52" eb="54">
      <t>ゲンド</t>
    </rPh>
    <rPh sb="67" eb="69">
      <t>チンギン</t>
    </rPh>
    <rPh sb="70" eb="72">
      <t>タンカ</t>
    </rPh>
    <rPh sb="74" eb="76">
      <t>トウガイ</t>
    </rPh>
    <rPh sb="76" eb="78">
      <t>ジギョウ</t>
    </rPh>
    <rPh sb="79" eb="81">
      <t>ジュウジ</t>
    </rPh>
    <rPh sb="83" eb="84">
      <t>モノ</t>
    </rPh>
    <rPh sb="85" eb="87">
      <t>ジッコウ</t>
    </rPh>
    <rPh sb="87" eb="89">
      <t>タンカ</t>
    </rPh>
    <rPh sb="90" eb="92">
      <t>シャカイ</t>
    </rPh>
    <rPh sb="92" eb="95">
      <t>ホケンリョウ</t>
    </rPh>
    <rPh sb="95" eb="96">
      <t>フク</t>
    </rPh>
    <rPh sb="102" eb="104">
      <t>タンイ</t>
    </rPh>
    <rPh sb="106" eb="107">
      <t>マタ</t>
    </rPh>
    <rPh sb="108" eb="110">
      <t>ジカン</t>
    </rPh>
    <rPh sb="117" eb="119">
      <t>チョウサ</t>
    </rPh>
    <rPh sb="119" eb="120">
      <t>トウ</t>
    </rPh>
    <rPh sb="120" eb="122">
      <t>ニッスウ</t>
    </rPh>
    <rPh sb="123" eb="124">
      <t>マタ</t>
    </rPh>
    <rPh sb="125" eb="127">
      <t>ジカン</t>
    </rPh>
    <rPh sb="130" eb="132">
      <t>ジッシ</t>
    </rPh>
    <rPh sb="132" eb="135">
      <t>ホウコクショ</t>
    </rPh>
    <rPh sb="137" eb="139">
      <t>チョウサ</t>
    </rPh>
    <rPh sb="140" eb="142">
      <t>シドウ</t>
    </rPh>
    <rPh sb="142" eb="144">
      <t>キカン</t>
    </rPh>
    <rPh sb="146" eb="148">
      <t>キサイ</t>
    </rPh>
    <rPh sb="150" eb="152">
      <t>ニッスウ</t>
    </rPh>
    <rPh sb="153" eb="154">
      <t>マタ</t>
    </rPh>
    <rPh sb="155" eb="157">
      <t>ジカン</t>
    </rPh>
    <rPh sb="159" eb="161">
      <t>イッチ</t>
    </rPh>
    <rPh sb="168" eb="170">
      <t>カクニン</t>
    </rPh>
    <phoneticPr fontId="3"/>
  </si>
  <si>
    <t>調査指導旅費　40ヶ所　5,700円（税込）</t>
    <rPh sb="0" eb="2">
      <t>チョウサ</t>
    </rPh>
    <rPh sb="2" eb="4">
      <t>シドウ</t>
    </rPh>
    <rPh sb="4" eb="6">
      <t>リョヒ</t>
    </rPh>
    <rPh sb="10" eb="11">
      <t>ショ</t>
    </rPh>
    <rPh sb="17" eb="18">
      <t>エン</t>
    </rPh>
    <rPh sb="19" eb="21">
      <t>ゼイコミ</t>
    </rPh>
    <phoneticPr fontId="3"/>
  </si>
  <si>
    <t>打合せ旅費　3,000円（税込）×5人</t>
    <rPh sb="0" eb="2">
      <t>ウチアワ</t>
    </rPh>
    <rPh sb="3" eb="5">
      <t>リョヒ</t>
    </rPh>
    <rPh sb="11" eb="12">
      <t>エン</t>
    </rPh>
    <rPh sb="13" eb="15">
      <t>ゼイコミ</t>
    </rPh>
    <rPh sb="18" eb="19">
      <t>ニン</t>
    </rPh>
    <phoneticPr fontId="3"/>
  </si>
  <si>
    <t>事務用品代（税抜）</t>
    <rPh sb="0" eb="2">
      <t>ジム</t>
    </rPh>
    <rPh sb="2" eb="4">
      <t>ヨウヒン</t>
    </rPh>
    <rPh sb="4" eb="5">
      <t>ダイ</t>
    </rPh>
    <rPh sb="6" eb="7">
      <t>ゼイ</t>
    </rPh>
    <rPh sb="7" eb="8">
      <t>ヌ</t>
    </rPh>
    <phoneticPr fontId="3"/>
  </si>
  <si>
    <t>打合せ会昼食代　800円（税抜）×15人</t>
    <rPh sb="0" eb="2">
      <t>ウチアワ</t>
    </rPh>
    <rPh sb="3" eb="4">
      <t>カイ</t>
    </rPh>
    <rPh sb="4" eb="6">
      <t>チュウショク</t>
    </rPh>
    <rPh sb="6" eb="7">
      <t>ダイ</t>
    </rPh>
    <rPh sb="11" eb="12">
      <t>エン</t>
    </rPh>
    <rPh sb="13" eb="14">
      <t>ゼイ</t>
    </rPh>
    <rPh sb="14" eb="15">
      <t>ヌ</t>
    </rPh>
    <rPh sb="19" eb="20">
      <t>ニン</t>
    </rPh>
    <phoneticPr fontId="3"/>
  </si>
  <si>
    <t>打合せ室料　10,000円（税抜）×1回</t>
    <rPh sb="0" eb="2">
      <t>ウチアワ</t>
    </rPh>
    <rPh sb="3" eb="4">
      <t>シツ</t>
    </rPh>
    <rPh sb="4" eb="5">
      <t>リョウ</t>
    </rPh>
    <rPh sb="12" eb="13">
      <t>エン</t>
    </rPh>
    <rPh sb="14" eb="15">
      <t>ゼイ</t>
    </rPh>
    <rPh sb="15" eb="16">
      <t>ヌ</t>
    </rPh>
    <rPh sb="19" eb="20">
      <t>カイ</t>
    </rPh>
    <phoneticPr fontId="3"/>
  </si>
  <si>
    <t>資料コピー代（税抜）</t>
    <rPh sb="0" eb="2">
      <t>シリョウ</t>
    </rPh>
    <rPh sb="5" eb="6">
      <t>ダイ</t>
    </rPh>
    <rPh sb="7" eb="8">
      <t>ゼイ</t>
    </rPh>
    <rPh sb="8" eb="9">
      <t>ヌ</t>
    </rPh>
    <phoneticPr fontId="3"/>
  </si>
  <si>
    <t>通話料　500円（税抜）×12か月</t>
    <rPh sb="0" eb="3">
      <t>ツウワリョウ</t>
    </rPh>
    <rPh sb="7" eb="8">
      <t>エン</t>
    </rPh>
    <rPh sb="9" eb="10">
      <t>ゼイ</t>
    </rPh>
    <rPh sb="10" eb="11">
      <t>ヌ</t>
    </rPh>
    <rPh sb="16" eb="17">
      <t>ゲツ</t>
    </rPh>
    <phoneticPr fontId="3"/>
  </si>
  <si>
    <t>振込手数料　500円（税抜）×２回</t>
    <rPh sb="0" eb="2">
      <t>フリコミ</t>
    </rPh>
    <rPh sb="2" eb="5">
      <t>テスウリョウ</t>
    </rPh>
    <rPh sb="9" eb="10">
      <t>エン</t>
    </rPh>
    <rPh sb="11" eb="12">
      <t>ゼイ</t>
    </rPh>
    <rPh sb="12" eb="13">
      <t>ヌ</t>
    </rPh>
    <rPh sb="16" eb="17">
      <t>カイ</t>
    </rPh>
    <phoneticPr fontId="3"/>
  </si>
  <si>
    <t>切手代　160円切手（税込）×40か所</t>
    <rPh sb="0" eb="2">
      <t>キッテ</t>
    </rPh>
    <rPh sb="2" eb="3">
      <t>ダイ</t>
    </rPh>
    <rPh sb="7" eb="8">
      <t>エン</t>
    </rPh>
    <rPh sb="8" eb="10">
      <t>キッテ</t>
    </rPh>
    <rPh sb="11" eb="12">
      <t>ゼイ</t>
    </rPh>
    <rPh sb="12" eb="13">
      <t>コミ</t>
    </rPh>
    <rPh sb="18" eb="19">
      <t>ショ</t>
    </rPh>
    <phoneticPr fontId="3"/>
  </si>
  <si>
    <t>打合会昼食代　800円（税抜）×15人</t>
    <rPh sb="0" eb="2">
      <t>ウチアワ</t>
    </rPh>
    <rPh sb="2" eb="3">
      <t>カイ</t>
    </rPh>
    <rPh sb="3" eb="5">
      <t>チュウショク</t>
    </rPh>
    <rPh sb="5" eb="6">
      <t>ダイ</t>
    </rPh>
    <rPh sb="10" eb="11">
      <t>エン</t>
    </rPh>
    <rPh sb="12" eb="13">
      <t>ゼイ</t>
    </rPh>
    <rPh sb="13" eb="14">
      <t>ヌ</t>
    </rPh>
    <rPh sb="18" eb="19">
      <t>ニン</t>
    </rPh>
    <phoneticPr fontId="3"/>
  </si>
  <si>
    <t>打合せ室料　30,000円（税抜）×1回</t>
    <rPh sb="0" eb="2">
      <t>ウチアワ</t>
    </rPh>
    <rPh sb="3" eb="4">
      <t>シツ</t>
    </rPh>
    <rPh sb="4" eb="5">
      <t>リョウ</t>
    </rPh>
    <rPh sb="12" eb="13">
      <t>エン</t>
    </rPh>
    <rPh sb="14" eb="15">
      <t>ゼイ</t>
    </rPh>
    <rPh sb="15" eb="16">
      <t>ヌ</t>
    </rPh>
    <rPh sb="19" eb="20">
      <t>カイ</t>
    </rPh>
    <phoneticPr fontId="3"/>
  </si>
  <si>
    <t>通話料　2000円（税抜）×12か月</t>
    <rPh sb="0" eb="3">
      <t>ツウワリョウ</t>
    </rPh>
    <rPh sb="8" eb="9">
      <t>エン</t>
    </rPh>
    <rPh sb="10" eb="11">
      <t>ゼイ</t>
    </rPh>
    <rPh sb="11" eb="12">
      <t>ヌ</t>
    </rPh>
    <rPh sb="17" eb="18">
      <t>ゲツ</t>
    </rPh>
    <phoneticPr fontId="3"/>
  </si>
  <si>
    <t>パンフレット印刷費（税抜）</t>
    <rPh sb="6" eb="7">
      <t>イン</t>
    </rPh>
    <rPh sb="7" eb="8">
      <t>サツ</t>
    </rPh>
    <rPh sb="8" eb="9">
      <t>ヒ</t>
    </rPh>
    <rPh sb="10" eb="11">
      <t>ゼイ</t>
    </rPh>
    <rPh sb="11" eb="12">
      <t>ヌ</t>
    </rPh>
    <phoneticPr fontId="3"/>
  </si>
  <si>
    <t>電話料（税抜）</t>
    <rPh sb="0" eb="2">
      <t>デンワ</t>
    </rPh>
    <rPh sb="2" eb="3">
      <t>リョウ</t>
    </rPh>
    <rPh sb="4" eb="5">
      <t>ゼイ</t>
    </rPh>
    <rPh sb="5" eb="6">
      <t>ヌ</t>
    </rPh>
    <phoneticPr fontId="3"/>
  </si>
  <si>
    <t>10箇所</t>
    <rPh sb="2" eb="4">
      <t>カショ</t>
    </rPh>
    <phoneticPr fontId="3"/>
  </si>
  <si>
    <t>調査・技術指導委託事業に係る経費の総額（消費税抜の額）＝①～⑤の計　297,267円に係る消費税相当額</t>
    <rPh sb="9" eb="11">
      <t>ジギョウ</t>
    </rPh>
    <rPh sb="12" eb="13">
      <t>カカ</t>
    </rPh>
    <rPh sb="14" eb="16">
      <t>ケイヒ</t>
    </rPh>
    <rPh sb="17" eb="19">
      <t>ソウガク</t>
    </rPh>
    <rPh sb="20" eb="23">
      <t>ショウヒゼイ</t>
    </rPh>
    <rPh sb="23" eb="24">
      <t>ヌ</t>
    </rPh>
    <rPh sb="25" eb="26">
      <t>ガク</t>
    </rPh>
    <rPh sb="32" eb="33">
      <t>ケイ</t>
    </rPh>
    <rPh sb="41" eb="42">
      <t>エン</t>
    </rPh>
    <rPh sb="43" eb="44">
      <t>カカ</t>
    </rPh>
    <rPh sb="45" eb="48">
      <t>ショウヒゼイ</t>
    </rPh>
    <rPh sb="48" eb="50">
      <t>ソウトウ</t>
    </rPh>
    <rPh sb="50" eb="51">
      <t>ガク</t>
    </rPh>
    <phoneticPr fontId="3"/>
  </si>
  <si>
    <t>400部×100円</t>
    <phoneticPr fontId="3"/>
  </si>
  <si>
    <t>委託限度額（委託契約額）1,370,000円＞委託事業に要した経費1,319,250円</t>
    <phoneticPr fontId="3"/>
  </si>
  <si>
    <t>　　　貸付事業指導等事業委託要綱第４の(３)の規定に基づき、下記のとおり委託費
　金　１，３１９，２５０円を請求します。</t>
    <rPh sb="3" eb="5">
      <t>カシツケ</t>
    </rPh>
    <rPh sb="5" eb="7">
      <t>ジギョウ</t>
    </rPh>
    <rPh sb="7" eb="9">
      <t>シドウ</t>
    </rPh>
    <rPh sb="9" eb="10">
      <t>トウ</t>
    </rPh>
    <rPh sb="10" eb="12">
      <t>ジギョウ</t>
    </rPh>
    <rPh sb="12" eb="14">
      <t>イタク</t>
    </rPh>
    <rPh sb="14" eb="16">
      <t>ヨウコウ</t>
    </rPh>
    <rPh sb="16" eb="17">
      <t>ダイ</t>
    </rPh>
    <rPh sb="23" eb="25">
      <t>キテイ</t>
    </rPh>
    <rPh sb="26" eb="27">
      <t>モト</t>
    </rPh>
    <rPh sb="30" eb="32">
      <t>カキ</t>
    </rPh>
    <rPh sb="36" eb="38">
      <t>イタク</t>
    </rPh>
    <rPh sb="38" eb="39">
      <t>ヒ</t>
    </rPh>
    <rPh sb="41" eb="42">
      <t>キン</t>
    </rPh>
    <rPh sb="52" eb="53">
      <t>エン</t>
    </rPh>
    <rPh sb="54" eb="56">
      <t>セイキュウ</t>
    </rPh>
    <phoneticPr fontId="3"/>
  </si>
  <si>
    <t>調査・技術指導委託事業に係る経費の総額（消費税抜の額）＝①～⑤の計　1,008,352円に係る消費税相当額</t>
    <rPh sb="9" eb="11">
      <t>ジギョウ</t>
    </rPh>
    <rPh sb="12" eb="13">
      <t>カカ</t>
    </rPh>
    <rPh sb="14" eb="16">
      <t>ケイヒ</t>
    </rPh>
    <rPh sb="17" eb="19">
      <t>ソウガク</t>
    </rPh>
    <rPh sb="20" eb="23">
      <t>ショウヒゼイ</t>
    </rPh>
    <rPh sb="23" eb="24">
      <t>ヌ</t>
    </rPh>
    <rPh sb="25" eb="26">
      <t>ガク</t>
    </rPh>
    <rPh sb="32" eb="33">
      <t>ケイ</t>
    </rPh>
    <rPh sb="43" eb="44">
      <t>エン</t>
    </rPh>
    <rPh sb="45" eb="46">
      <t>カカ</t>
    </rPh>
    <rPh sb="47" eb="50">
      <t>ショウヒゼイ</t>
    </rPh>
    <rPh sb="50" eb="52">
      <t>ソウトウ</t>
    </rPh>
    <rPh sb="52" eb="53">
      <t>ガク</t>
    </rPh>
    <phoneticPr fontId="3"/>
  </si>
  <si>
    <t xml:space="preserve">  資料印刷費</t>
    <rPh sb="2" eb="4">
      <t>シリョウ</t>
    </rPh>
    <rPh sb="4" eb="6">
      <t>インサツ</t>
    </rPh>
    <rPh sb="6" eb="7">
      <t>ヒ</t>
    </rPh>
    <phoneticPr fontId="3"/>
  </si>
  <si>
    <t xml:space="preserve">  資料印刷費</t>
    <phoneticPr fontId="3"/>
  </si>
  <si>
    <t xml:space="preserve">  資料印刷費</t>
    <phoneticPr fontId="3"/>
  </si>
  <si>
    <t>切手代　80円切手（税込）×25か所</t>
    <rPh sb="0" eb="2">
      <t>キッテ</t>
    </rPh>
    <rPh sb="2" eb="3">
      <t>ダイ</t>
    </rPh>
    <rPh sb="6" eb="7">
      <t>エン</t>
    </rPh>
    <rPh sb="7" eb="9">
      <t>キッテ</t>
    </rPh>
    <rPh sb="10" eb="12">
      <t>ゼイコ</t>
    </rPh>
    <rPh sb="17" eb="18">
      <t>ショ</t>
    </rPh>
    <phoneticPr fontId="3"/>
  </si>
  <si>
    <t>パンフレット印刷費　500部×80円（税抜）</t>
    <rPh sb="6" eb="7">
      <t>イン</t>
    </rPh>
    <rPh sb="7" eb="8">
      <t>サツ</t>
    </rPh>
    <rPh sb="8" eb="9">
      <t>ヒ</t>
    </rPh>
    <rPh sb="19" eb="20">
      <t>ゼイ</t>
    </rPh>
    <rPh sb="20" eb="21">
      <t>ヌ</t>
    </rPh>
    <phoneticPr fontId="3"/>
  </si>
  <si>
    <t>電話料（税込）</t>
    <rPh sb="0" eb="2">
      <t>デンワ</t>
    </rPh>
    <rPh sb="2" eb="3">
      <t>リョウ</t>
    </rPh>
    <rPh sb="4" eb="6">
      <t>ゼイコ</t>
    </rPh>
    <phoneticPr fontId="3"/>
  </si>
  <si>
    <t>　　    理事長　　 石　木　俊　治　　殿</t>
    <rPh sb="6" eb="9">
      <t>リジチョウ</t>
    </rPh>
    <rPh sb="12" eb="19">
      <t>イシキ</t>
    </rPh>
    <rPh sb="21" eb="22">
      <t>トノ</t>
    </rPh>
    <phoneticPr fontId="3"/>
  </si>
  <si>
    <t>　　  理事長　　 石　木　俊　治　　殿</t>
    <rPh sb="19" eb="20">
      <t>トノ</t>
    </rPh>
    <phoneticPr fontId="3"/>
  </si>
  <si>
    <t>　　   理事長　　 石　木　俊　治   　　殿</t>
    <rPh sb="5" eb="8">
      <t>リジチョウ</t>
    </rPh>
    <rPh sb="11" eb="18">
      <t>イシキ</t>
    </rPh>
    <rPh sb="23" eb="24">
      <t>トノ</t>
    </rPh>
    <phoneticPr fontId="3"/>
  </si>
  <si>
    <t xml:space="preserve">銀行名、預金種別、口座名（ふりがな）、口座番号 </t>
    <phoneticPr fontId="3"/>
  </si>
  <si>
    <t>委託費振込先</t>
    <phoneticPr fontId="3"/>
  </si>
  <si>
    <t>（又は）</t>
    <rPh sb="1" eb="2">
      <t>マタ</t>
    </rPh>
    <phoneticPr fontId="3"/>
  </si>
  <si>
    <t>２　支出の部</t>
    <rPh sb="2" eb="4">
      <t>シシュツ</t>
    </rPh>
    <rPh sb="5" eb="6">
      <t>ブ</t>
    </rPh>
    <phoneticPr fontId="3"/>
  </si>
  <si>
    <t>１　収入の部</t>
    <rPh sb="2" eb="4">
      <t>シュウニュウ</t>
    </rPh>
    <rPh sb="5" eb="6">
      <t>ブ</t>
    </rPh>
    <phoneticPr fontId="3"/>
  </si>
  <si>
    <r>
      <t>　　年度貸付事業指導等事業委託費</t>
    </r>
    <r>
      <rPr>
        <sz val="12"/>
        <color indexed="10"/>
        <rFont val="ＭＳ Ｐ明朝"/>
        <family val="1"/>
        <charset val="128"/>
      </rPr>
      <t>概算払</t>
    </r>
    <r>
      <rPr>
        <sz val="12"/>
        <rFont val="ＭＳ Ｐ明朝"/>
        <family val="1"/>
        <charset val="128"/>
      </rPr>
      <t>請求書</t>
    </r>
    <rPh sb="2" eb="4">
      <t>ネンド</t>
    </rPh>
    <rPh sb="4" eb="5">
      <t>カ</t>
    </rPh>
    <rPh sb="5" eb="6">
      <t>ツ</t>
    </rPh>
    <rPh sb="6" eb="8">
      <t>ジギョウ</t>
    </rPh>
    <rPh sb="8" eb="10">
      <t>シドウ</t>
    </rPh>
    <rPh sb="10" eb="11">
      <t>トウ</t>
    </rPh>
    <rPh sb="11" eb="13">
      <t>ジギョウ</t>
    </rPh>
    <rPh sb="13" eb="15">
      <t>イタク</t>
    </rPh>
    <rPh sb="15" eb="16">
      <t>ヒ</t>
    </rPh>
    <rPh sb="16" eb="18">
      <t>ガイサン</t>
    </rPh>
    <rPh sb="18" eb="19">
      <t>バラ</t>
    </rPh>
    <rPh sb="19" eb="22">
      <t>セイキュウショ</t>
    </rPh>
    <phoneticPr fontId="3"/>
  </si>
  <si>
    <t>★【委託事業に係る消費税の取扱い＝外税方式により作成願います。】
　　委託事業については、消費税上の役務の提供に相当し、委託に係る費用（受託収入）全体に消費税がかかるものです（通常、不課税となっている技術指導料や賃金に係る部分にも消費税がかかります。）。
　　したがって、不課税となっている技術指導料や賃金については、消費税相当額を加えて委託費を計算してください。</t>
    <rPh sb="2" eb="4">
      <t>イタク</t>
    </rPh>
    <rPh sb="4" eb="6">
      <t>ジギョウ</t>
    </rPh>
    <rPh sb="7" eb="8">
      <t>カカ</t>
    </rPh>
    <rPh sb="9" eb="12">
      <t>ショウヒゼイ</t>
    </rPh>
    <rPh sb="13" eb="15">
      <t>トリアツカ</t>
    </rPh>
    <rPh sb="17" eb="18">
      <t>ソト</t>
    </rPh>
    <rPh sb="18" eb="19">
      <t>ゼイ</t>
    </rPh>
    <rPh sb="19" eb="21">
      <t>ホウシキ</t>
    </rPh>
    <rPh sb="24" eb="26">
      <t>サクセイ</t>
    </rPh>
    <rPh sb="26" eb="27">
      <t>ネガ</t>
    </rPh>
    <rPh sb="91" eb="92">
      <t>フ</t>
    </rPh>
    <rPh sb="100" eb="102">
      <t>ギジュツ</t>
    </rPh>
    <rPh sb="102" eb="104">
      <t>シドウ</t>
    </rPh>
    <rPh sb="106" eb="108">
      <t>チンギン</t>
    </rPh>
    <rPh sb="109" eb="110">
      <t>カカ</t>
    </rPh>
    <rPh sb="111" eb="113">
      <t>ブブン</t>
    </rPh>
    <rPh sb="115" eb="118">
      <t>ショウヒゼイ</t>
    </rPh>
    <rPh sb="159" eb="162">
      <t>ショウヒゼイ</t>
    </rPh>
    <rPh sb="162" eb="164">
      <t>ソウトウ</t>
    </rPh>
    <rPh sb="164" eb="165">
      <t>ガク</t>
    </rPh>
    <rPh sb="166" eb="167">
      <t>クワ</t>
    </rPh>
    <rPh sb="169" eb="172">
      <t>イタクヒ</t>
    </rPh>
    <rPh sb="173" eb="175">
      <t>ケイサン</t>
    </rPh>
    <phoneticPr fontId="3"/>
  </si>
  <si>
    <t xml:space="preserve">   年  月  日</t>
    <rPh sb="3" eb="4">
      <t>ネン</t>
    </rPh>
    <rPh sb="6" eb="7">
      <t>ゲツ</t>
    </rPh>
    <rPh sb="9" eb="10">
      <t>ヒ</t>
    </rPh>
    <phoneticPr fontId="3"/>
  </si>
  <si>
    <r>
      <t>　　貸付事業指導等事業委託要綱第４の(３)の規定により、下記のとおり実施することとし、</t>
    </r>
    <r>
      <rPr>
        <sz val="12"/>
        <color indexed="10"/>
        <rFont val="ＭＳ Ｐ明朝"/>
        <family val="1"/>
        <charset val="128"/>
      </rPr>
      <t>概算払</t>
    </r>
    <r>
      <rPr>
        <sz val="12"/>
        <rFont val="ＭＳ Ｐ明朝"/>
        <family val="1"/>
        <charset val="128"/>
      </rPr>
      <t>として、金　１，３７０，０００円を請求します。</t>
    </r>
    <rPh sb="2" eb="4">
      <t>カシツケ</t>
    </rPh>
    <rPh sb="4" eb="6">
      <t>ジギョウ</t>
    </rPh>
    <rPh sb="6" eb="8">
      <t>シドウ</t>
    </rPh>
    <rPh sb="8" eb="9">
      <t>トウ</t>
    </rPh>
    <rPh sb="9" eb="11">
      <t>ジギョウ</t>
    </rPh>
    <rPh sb="11" eb="13">
      <t>イタク</t>
    </rPh>
    <rPh sb="13" eb="15">
      <t>ヨウコウ</t>
    </rPh>
    <rPh sb="15" eb="16">
      <t>ダイ</t>
    </rPh>
    <rPh sb="22" eb="24">
      <t>キテイ</t>
    </rPh>
    <rPh sb="28" eb="30">
      <t>カキ</t>
    </rPh>
    <rPh sb="34" eb="36">
      <t>ジッシ</t>
    </rPh>
    <rPh sb="43" eb="45">
      <t>ガイサン</t>
    </rPh>
    <rPh sb="45" eb="46">
      <t>バラ</t>
    </rPh>
    <rPh sb="50" eb="51">
      <t>キン</t>
    </rPh>
    <rPh sb="61" eb="62">
      <t>エン</t>
    </rPh>
    <rPh sb="63" eb="65">
      <t>セイキュウ</t>
    </rPh>
    <phoneticPr fontId="3"/>
  </si>
  <si>
    <t>区　　分</t>
    <rPh sb="0" eb="1">
      <t>ク</t>
    </rPh>
    <rPh sb="3" eb="4">
      <t>ブン</t>
    </rPh>
    <phoneticPr fontId="3"/>
  </si>
  <si>
    <t>金　額</t>
    <rPh sb="0" eb="1">
      <t>キン</t>
    </rPh>
    <rPh sb="2" eb="3">
      <t>ガク</t>
    </rPh>
    <phoneticPr fontId="3"/>
  </si>
  <si>
    <t>備　　考</t>
    <rPh sb="0" eb="1">
      <t>ビ</t>
    </rPh>
    <rPh sb="3" eb="4">
      <t>コウ</t>
    </rPh>
    <phoneticPr fontId="3"/>
  </si>
  <si>
    <t>貸付事業に係る指導等事業委託費</t>
    <phoneticPr fontId="3"/>
  </si>
  <si>
    <t>＞概算払請求額（委託費限度額）　１，３７０，０００円</t>
    <phoneticPr fontId="3"/>
  </si>
  <si>
    <t>（１）貸付機械施設の確認等に係る調査・技術指導事業委託費</t>
    <phoneticPr fontId="3"/>
  </si>
  <si>
    <t>（２）新規開拓に係る調査事業委託費</t>
    <phoneticPr fontId="3"/>
  </si>
  <si>
    <t>消費税率10％対象の委託事業費
（前区分税込）</t>
    <rPh sb="0" eb="3">
      <t>ショウヒゼイ</t>
    </rPh>
    <rPh sb="3" eb="4">
      <t>リツ</t>
    </rPh>
    <rPh sb="7" eb="9">
      <t>タイショウ</t>
    </rPh>
    <rPh sb="10" eb="12">
      <t>イタク</t>
    </rPh>
    <rPh sb="12" eb="15">
      <t>ジギョウヒ</t>
    </rPh>
    <rPh sb="17" eb="18">
      <t>ゼン</t>
    </rPh>
    <rPh sb="18" eb="20">
      <t>クブン</t>
    </rPh>
    <rPh sb="20" eb="22">
      <t>ゼイコミ</t>
    </rPh>
    <phoneticPr fontId="3"/>
  </si>
  <si>
    <t>①</t>
    <phoneticPr fontId="3"/>
  </si>
  <si>
    <t>20,700円×20.0日×1.1＝</t>
    <rPh sb="6" eb="7">
      <t>エン</t>
    </rPh>
    <rPh sb="12" eb="13">
      <t>ニチ</t>
    </rPh>
    <phoneticPr fontId="3"/>
  </si>
  <si>
    <r>
      <t>・　委託費の対象となる技術指導料と賃金の合計額は、調査・技術指導事業委託費総額の</t>
    </r>
    <r>
      <rPr>
        <u/>
        <sz val="10"/>
        <rFont val="ＭＳ Ｐゴシック"/>
        <family val="3"/>
        <charset val="128"/>
      </rPr>
      <t>概ね</t>
    </r>
    <r>
      <rPr>
        <sz val="10"/>
        <rFont val="ＭＳ Ｐゴシック"/>
        <family val="3"/>
        <charset val="128"/>
      </rPr>
      <t>50％を限度とします。
・　技術指導料、賃金の単価は、当該事業に従事した者の実行単価（社会保険料含む。）とし、</t>
    </r>
    <r>
      <rPr>
        <sz val="10"/>
        <color indexed="10"/>
        <rFont val="ＭＳ Ｐゴシック"/>
        <family val="3"/>
        <charset val="128"/>
      </rPr>
      <t>単位は</t>
    </r>
    <r>
      <rPr>
        <u/>
        <sz val="10"/>
        <color indexed="10"/>
        <rFont val="ＭＳ Ｐゴシック"/>
        <family val="3"/>
        <charset val="128"/>
      </rPr>
      <t>日又は時間</t>
    </r>
    <r>
      <rPr>
        <sz val="10"/>
        <color indexed="10"/>
        <rFont val="ＭＳ Ｐゴシック"/>
        <family val="3"/>
        <charset val="128"/>
      </rPr>
      <t>とします。</t>
    </r>
    <r>
      <rPr>
        <sz val="10"/>
        <rFont val="ＭＳ Ｐゴシック"/>
        <family val="3"/>
        <charset val="128"/>
      </rPr>
      <t/>
    </r>
    <rPh sb="2" eb="4">
      <t>イタク</t>
    </rPh>
    <rPh sb="4" eb="5">
      <t>ヒ</t>
    </rPh>
    <rPh sb="6" eb="8">
      <t>タイショウ</t>
    </rPh>
    <rPh sb="17" eb="19">
      <t>チンギン</t>
    </rPh>
    <rPh sb="20" eb="22">
      <t>ゴウケイ</t>
    </rPh>
    <rPh sb="22" eb="23">
      <t>ガク</t>
    </rPh>
    <rPh sb="25" eb="27">
      <t>チョウサ</t>
    </rPh>
    <rPh sb="28" eb="30">
      <t>ギジュツ</t>
    </rPh>
    <rPh sb="30" eb="32">
      <t>シドウ</t>
    </rPh>
    <rPh sb="32" eb="34">
      <t>ジギョウ</t>
    </rPh>
    <rPh sb="34" eb="36">
      <t>イタク</t>
    </rPh>
    <rPh sb="36" eb="37">
      <t>ヒ</t>
    </rPh>
    <rPh sb="37" eb="39">
      <t>ソウガク</t>
    </rPh>
    <rPh sb="40" eb="41">
      <t>オオム</t>
    </rPh>
    <rPh sb="46" eb="48">
      <t>ゲンド</t>
    </rPh>
    <rPh sb="62" eb="64">
      <t>チンギン</t>
    </rPh>
    <rPh sb="65" eb="67">
      <t>タンカ</t>
    </rPh>
    <rPh sb="69" eb="71">
      <t>トウガイ</t>
    </rPh>
    <rPh sb="71" eb="73">
      <t>ジギョウ</t>
    </rPh>
    <rPh sb="74" eb="76">
      <t>ジュウジ</t>
    </rPh>
    <rPh sb="78" eb="79">
      <t>モノ</t>
    </rPh>
    <rPh sb="80" eb="82">
      <t>ジッコウ</t>
    </rPh>
    <rPh sb="82" eb="84">
      <t>タンカ</t>
    </rPh>
    <rPh sb="85" eb="87">
      <t>シャカイ</t>
    </rPh>
    <rPh sb="87" eb="90">
      <t>ホケンリョウ</t>
    </rPh>
    <rPh sb="90" eb="91">
      <t>フク</t>
    </rPh>
    <rPh sb="97" eb="99">
      <t>タンイ</t>
    </rPh>
    <rPh sb="101" eb="102">
      <t>マタ</t>
    </rPh>
    <rPh sb="103" eb="105">
      <t>ジカン</t>
    </rPh>
    <phoneticPr fontId="3"/>
  </si>
  <si>
    <t>8,100円×15.0日×1.1＝</t>
    <rPh sb="5" eb="6">
      <t>エン</t>
    </rPh>
    <rPh sb="11" eb="12">
      <t>ニチ</t>
    </rPh>
    <phoneticPr fontId="3"/>
  </si>
  <si>
    <t>・　通常の旅費にも消費税相当額が含まれています。
・　旅費は、各畜産協会の旅費規程に基づいた額を計上ください。なお、畜産協会所有の自動車を利用する場合において運転者つきのときは、運転者分を含めて積算し、ガソリン代は別途消耗品費に計上してください。
・　調査旅費と会議出席旅費は、区別して記入してください。</t>
    <rPh sb="27" eb="29">
      <t>リョヒ</t>
    </rPh>
    <rPh sb="37" eb="39">
      <t>リョヒ</t>
    </rPh>
    <rPh sb="39" eb="41">
      <t>キテイ</t>
    </rPh>
    <rPh sb="42" eb="43">
      <t>モト</t>
    </rPh>
    <rPh sb="46" eb="47">
      <t>ガク</t>
    </rPh>
    <rPh sb="48" eb="50">
      <t>ケイジョウ</t>
    </rPh>
    <rPh sb="58" eb="60">
      <t>チクサン</t>
    </rPh>
    <rPh sb="60" eb="62">
      <t>キョウカイ</t>
    </rPh>
    <rPh sb="62" eb="64">
      <t>ショユウ</t>
    </rPh>
    <rPh sb="65" eb="68">
      <t>ジドウシャ</t>
    </rPh>
    <rPh sb="69" eb="71">
      <t>リヨウ</t>
    </rPh>
    <rPh sb="73" eb="75">
      <t>バアイ</t>
    </rPh>
    <rPh sb="79" eb="82">
      <t>ウンテンシャ</t>
    </rPh>
    <rPh sb="89" eb="92">
      <t>ウンテンシャ</t>
    </rPh>
    <rPh sb="92" eb="93">
      <t>ブン</t>
    </rPh>
    <rPh sb="94" eb="95">
      <t>フク</t>
    </rPh>
    <rPh sb="97" eb="99">
      <t>セキサン</t>
    </rPh>
    <rPh sb="105" eb="106">
      <t>ダイ</t>
    </rPh>
    <rPh sb="107" eb="109">
      <t>ベット</t>
    </rPh>
    <rPh sb="109" eb="111">
      <t>ショウモウ</t>
    </rPh>
    <rPh sb="111" eb="112">
      <t>ヒン</t>
    </rPh>
    <rPh sb="112" eb="113">
      <t>ヒ</t>
    </rPh>
    <rPh sb="114" eb="116">
      <t>ケイジョウ</t>
    </rPh>
    <phoneticPr fontId="3"/>
  </si>
  <si>
    <t>③</t>
    <phoneticPr fontId="3"/>
  </si>
  <si>
    <t>④</t>
    <phoneticPr fontId="3"/>
  </si>
  <si>
    <t>事務用品代（税込）</t>
    <rPh sb="0" eb="2">
      <t>ジム</t>
    </rPh>
    <rPh sb="2" eb="4">
      <t>ヨウヒン</t>
    </rPh>
    <rPh sb="4" eb="5">
      <t>ダイ</t>
    </rPh>
    <rPh sb="6" eb="7">
      <t>ゼイ</t>
    </rPh>
    <rPh sb="7" eb="8">
      <t>コミ</t>
    </rPh>
    <phoneticPr fontId="3"/>
  </si>
  <si>
    <t>お茶代　150円（税込）×15人</t>
    <rPh sb="1" eb="2">
      <t>チャ</t>
    </rPh>
    <rPh sb="2" eb="3">
      <t>ダイ</t>
    </rPh>
    <rPh sb="7" eb="8">
      <t>エン</t>
    </rPh>
    <rPh sb="9" eb="10">
      <t>ゼイ</t>
    </rPh>
    <rPh sb="10" eb="11">
      <t>コミ</t>
    </rPh>
    <rPh sb="15" eb="16">
      <t>ニン</t>
    </rPh>
    <phoneticPr fontId="3"/>
  </si>
  <si>
    <t>打合せ室料　10,000円（税込）×1回</t>
    <rPh sb="0" eb="2">
      <t>ウチアワ</t>
    </rPh>
    <rPh sb="3" eb="4">
      <t>シツ</t>
    </rPh>
    <rPh sb="4" eb="5">
      <t>リョウ</t>
    </rPh>
    <rPh sb="12" eb="13">
      <t>エン</t>
    </rPh>
    <rPh sb="14" eb="15">
      <t>ゼイ</t>
    </rPh>
    <rPh sb="15" eb="16">
      <t>コミ</t>
    </rPh>
    <rPh sb="19" eb="20">
      <t>カイ</t>
    </rPh>
    <phoneticPr fontId="3"/>
  </si>
  <si>
    <t>資料コピー代（税込）</t>
    <rPh sb="0" eb="2">
      <t>シリョウ</t>
    </rPh>
    <rPh sb="5" eb="6">
      <t>ダイ</t>
    </rPh>
    <rPh sb="7" eb="8">
      <t>ゼイ</t>
    </rPh>
    <rPh sb="8" eb="9">
      <t>コミ</t>
    </rPh>
    <phoneticPr fontId="3"/>
  </si>
  <si>
    <t>・　切手代にも、消費税相当額が含まれています。</t>
    <rPh sb="2" eb="4">
      <t>キッテ</t>
    </rPh>
    <rPh sb="4" eb="5">
      <t>ダイ</t>
    </rPh>
    <phoneticPr fontId="3"/>
  </si>
  <si>
    <t>通話料　500円（税込）×12か月</t>
    <rPh sb="0" eb="3">
      <t>ツウワリョウ</t>
    </rPh>
    <rPh sb="7" eb="8">
      <t>エン</t>
    </rPh>
    <rPh sb="9" eb="10">
      <t>ゼイ</t>
    </rPh>
    <rPh sb="10" eb="11">
      <t>コミ</t>
    </rPh>
    <rPh sb="16" eb="17">
      <t>ゲツ</t>
    </rPh>
    <phoneticPr fontId="3"/>
  </si>
  <si>
    <t>振込手数料　500円（税込）×２回</t>
    <rPh sb="0" eb="2">
      <t>フリコミ</t>
    </rPh>
    <rPh sb="2" eb="5">
      <t>テスウリョウ</t>
    </rPh>
    <rPh sb="9" eb="10">
      <t>エン</t>
    </rPh>
    <rPh sb="11" eb="12">
      <t>ゼイ</t>
    </rPh>
    <rPh sb="12" eb="13">
      <t>コミ</t>
    </rPh>
    <rPh sb="16" eb="17">
      <t>カイ</t>
    </rPh>
    <phoneticPr fontId="3"/>
  </si>
  <si>
    <t>⑥</t>
    <phoneticPr fontId="3"/>
  </si>
  <si>
    <t>賃借料</t>
    <rPh sb="0" eb="3">
      <t>チンシャクリョウ</t>
    </rPh>
    <phoneticPr fontId="3"/>
  </si>
  <si>
    <t>①</t>
    <phoneticPr fontId="3"/>
  </si>
  <si>
    <t>20,700円×7.0日×1.1＝</t>
    <rPh sb="6" eb="7">
      <t>エン</t>
    </rPh>
    <rPh sb="11" eb="12">
      <t>ニチ</t>
    </rPh>
    <phoneticPr fontId="3"/>
  </si>
  <si>
    <t>・　委託費の対象となる技術指導料と賃金の合計額は、調査・技術指導事業委託費総額の概ね50％を限度とします。
・　技術指導料、賃金の単価は、当該事業に従事した者の実行単価（社会保険料含む。）とし、単位は日又は時間とします。</t>
    <phoneticPr fontId="3"/>
  </si>
  <si>
    <t>②</t>
    <phoneticPr fontId="3"/>
  </si>
  <si>
    <t>③</t>
    <phoneticPr fontId="3"/>
  </si>
  <si>
    <t>新規開拓旅費　5,700円（税込）×5箇所</t>
    <rPh sb="0" eb="2">
      <t>シンキ</t>
    </rPh>
    <rPh sb="2" eb="4">
      <t>カイタク</t>
    </rPh>
    <rPh sb="4" eb="6">
      <t>リョヒ</t>
    </rPh>
    <rPh sb="14" eb="16">
      <t>ゼイコミ</t>
    </rPh>
    <phoneticPr fontId="3"/>
  </si>
  <si>
    <t>・　通常の旅費にも消費税相当額が含まれています。
・　旅費は、各畜産協会の旅費規程に基づいた額を計上ください。なお、畜産協会所有の自動車を利用する場合において運転者つきのときは、運転者分を含めて積算し、ガソリン代は別途消耗品費に計上してください。</t>
    <phoneticPr fontId="3"/>
  </si>
  <si>
    <t>④</t>
    <phoneticPr fontId="3"/>
  </si>
  <si>
    <t>パンフレット印刷（税込）　　500部×80円</t>
    <rPh sb="6" eb="7">
      <t>イン</t>
    </rPh>
    <rPh sb="7" eb="8">
      <t>サツ</t>
    </rPh>
    <rPh sb="9" eb="10">
      <t>ゼイ</t>
    </rPh>
    <rPh sb="10" eb="11">
      <t>コミ</t>
    </rPh>
    <phoneticPr fontId="3"/>
  </si>
  <si>
    <t>⑤</t>
    <phoneticPr fontId="3"/>
  </si>
  <si>
    <t>・　切手代にも、消費税相当額が含まれています。</t>
    <phoneticPr fontId="3"/>
  </si>
  <si>
    <t>×</t>
    <phoneticPr fontId="3"/>
  </si>
  <si>
    <t>電話料（税込 ）</t>
    <rPh sb="0" eb="2">
      <t>デンワ</t>
    </rPh>
    <rPh sb="2" eb="3">
      <t>リョウ</t>
    </rPh>
    <rPh sb="4" eb="5">
      <t>ゼイ</t>
    </rPh>
    <rPh sb="5" eb="6">
      <t>コミ</t>
    </rPh>
    <phoneticPr fontId="3"/>
  </si>
  <si>
    <t>×</t>
    <phoneticPr fontId="3"/>
  </si>
  <si>
    <t>⑥</t>
    <phoneticPr fontId="3"/>
  </si>
  <si>
    <t>３　委託費の振込先</t>
    <phoneticPr fontId="3"/>
  </si>
  <si>
    <t>銀行名</t>
    <phoneticPr fontId="3"/>
  </si>
  <si>
    <t>預金種別</t>
    <rPh sb="0" eb="2">
      <t>ヨキン</t>
    </rPh>
    <rPh sb="2" eb="4">
      <t>シュベツ</t>
    </rPh>
    <phoneticPr fontId="3"/>
  </si>
  <si>
    <t>（ふりがな）</t>
    <phoneticPr fontId="3"/>
  </si>
  <si>
    <t>口座名</t>
    <rPh sb="0" eb="3">
      <t>コウザメイ</t>
    </rPh>
    <phoneticPr fontId="3"/>
  </si>
  <si>
    <t>口座番号</t>
    <rPh sb="0" eb="2">
      <t>コウザ</t>
    </rPh>
    <rPh sb="2" eb="4">
      <t>バンゴウ</t>
    </rPh>
    <phoneticPr fontId="3"/>
  </si>
  <si>
    <r>
      <t>＞</t>
    </r>
    <r>
      <rPr>
        <sz val="11"/>
        <color indexed="10"/>
        <rFont val="ＭＳ Ｐ明朝"/>
        <family val="1"/>
        <charset val="128"/>
      </rPr>
      <t>概算払請求</t>
    </r>
    <r>
      <rPr>
        <sz val="11"/>
        <rFont val="ＭＳ Ｐ明朝"/>
        <family val="1"/>
        <charset val="128"/>
      </rPr>
      <t>額（委託費限度額）　１，３７０，０００円</t>
    </r>
    <rPh sb="1" eb="3">
      <t>ガイサン</t>
    </rPh>
    <rPh sb="3" eb="4">
      <t>ハラ</t>
    </rPh>
    <rPh sb="4" eb="6">
      <t>セイキュウ</t>
    </rPh>
    <rPh sb="6" eb="7">
      <t>ガク</t>
    </rPh>
    <rPh sb="8" eb="10">
      <t>イタク</t>
    </rPh>
    <rPh sb="10" eb="11">
      <t>ヒ</t>
    </rPh>
    <rPh sb="11" eb="13">
      <t>ゲンド</t>
    </rPh>
    <rPh sb="13" eb="14">
      <t>ガク</t>
    </rPh>
    <rPh sb="25" eb="26">
      <t>エン</t>
    </rPh>
    <phoneticPr fontId="3"/>
  </si>
  <si>
    <t>番　　　号</t>
    <rPh sb="0" eb="1">
      <t>バン</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</si>
</sst>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8" formatCode="#,##0.0;[Red]\-#,##0.0"/>
  </numFmts>
  <fonts count="2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b/>
      <sz val="10"/>
      <color indexed="10"/>
      <name val="ＭＳ Ｐゴシック"/>
      <family val="3"/>
      <charset val="128"/>
    </font>
    <font>
      <sz val="8"/>
      <name val="ＭＳ Ｐ明朝"/>
      <family val="1"/>
      <charset val="128"/>
    </font>
    <font>
      <sz val="9"/>
      <name val="ＭＳ Ｐ明朝"/>
      <family val="1"/>
      <charset val="128"/>
    </font>
    <font>
      <b/>
      <sz val="12"/>
      <name val="ＭＳ Ｐ明朝"/>
      <family val="1"/>
      <charset val="128"/>
    </font>
    <font>
      <b/>
      <sz val="12"/>
      <name val="ＭＳ Ｐゴシック"/>
      <family val="3"/>
      <charset val="128"/>
    </font>
    <font>
      <sz val="10"/>
      <color indexed="10"/>
      <name val="ＭＳ Ｐゴシック"/>
      <family val="3"/>
      <charset val="128"/>
    </font>
    <font>
      <u/>
      <sz val="10"/>
      <color indexed="10"/>
      <name val="ＭＳ Ｐゴシック"/>
      <family val="3"/>
      <charset val="128"/>
    </font>
    <font>
      <u/>
      <sz val="10"/>
      <name val="ＭＳ Ｐゴシック"/>
      <family val="3"/>
      <charset val="128"/>
    </font>
    <font>
      <b/>
      <u/>
      <sz val="10"/>
      <color indexed="10"/>
      <name val="ＭＳ Ｐゴシック"/>
      <family val="3"/>
      <charset val="128"/>
    </font>
    <font>
      <b/>
      <sz val="14"/>
      <name val="ＭＳ Ｐ明朝"/>
      <family val="1"/>
      <charset val="128"/>
    </font>
    <font>
      <sz val="12"/>
      <color indexed="10"/>
      <name val="ＭＳ Ｐ明朝"/>
      <family val="1"/>
      <charset val="128"/>
    </font>
    <font>
      <b/>
      <sz val="9"/>
      <color indexed="81"/>
      <name val="ＭＳ Ｐゴシック"/>
      <family val="3"/>
      <charset val="128"/>
    </font>
    <font>
      <sz val="11"/>
      <color indexed="10"/>
      <name val="ＭＳ Ｐ明朝"/>
      <family val="1"/>
      <charset val="128"/>
    </font>
    <font>
      <sz val="11"/>
      <color theme="1"/>
      <name val="ＭＳ 明朝"/>
      <family val="1"/>
      <charset val="128"/>
    </font>
    <font>
      <sz val="8"/>
      <color theme="1"/>
      <name val="ＭＳ 明朝"/>
      <family val="1"/>
      <charset val="128"/>
    </font>
  </fonts>
  <fills count="2">
    <fill>
      <patternFill patternType="none"/>
    </fill>
    <fill>
      <patternFill patternType="gray125"/>
    </fill>
  </fills>
  <borders count="102">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hair">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dotted">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right/>
      <top style="dotted">
        <color indexed="64"/>
      </top>
      <bottom/>
      <diagonal/>
    </border>
    <border>
      <left style="medium">
        <color indexed="64"/>
      </left>
      <right style="dotted">
        <color indexed="64"/>
      </right>
      <top/>
      <bottom/>
      <diagonal/>
    </border>
    <border>
      <left style="dotted">
        <color indexed="64"/>
      </left>
      <right style="hair">
        <color indexed="64"/>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hair">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hair">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double">
        <color indexed="64"/>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xf numFmtId="38" fontId="2" fillId="0" borderId="0" applyFont="0" applyFill="0" applyBorder="0" applyAlignment="0" applyProtection="0"/>
  </cellStyleXfs>
  <cellXfs count="323">
    <xf numFmtId="0" fontId="0" fillId="0" borderId="0" xfId="0"/>
    <xf numFmtId="38" fontId="6" fillId="0" borderId="1" xfId="1" applyFont="1" applyBorder="1" applyAlignment="1">
      <alignment horizontal="left" vertical="center"/>
    </xf>
    <xf numFmtId="38" fontId="6" fillId="0" borderId="0" xfId="1" applyFont="1" applyBorder="1" applyAlignment="1">
      <alignment horizontal="right" vertical="center"/>
    </xf>
    <xf numFmtId="38" fontId="6" fillId="0" borderId="2" xfId="1" applyFont="1" applyBorder="1" applyAlignment="1">
      <alignment horizontal="right" vertical="center"/>
    </xf>
    <xf numFmtId="38" fontId="6" fillId="0" borderId="0" xfId="1" applyFont="1" applyBorder="1" applyAlignment="1">
      <alignment horizontal="left" vertical="center"/>
    </xf>
    <xf numFmtId="38" fontId="6" fillId="0" borderId="2" xfId="1" applyFont="1" applyBorder="1" applyAlignment="1">
      <alignment horizontal="left" vertical="center"/>
    </xf>
    <xf numFmtId="38" fontId="6" fillId="0" borderId="3" xfId="0" applyNumberFormat="1" applyFont="1" applyBorder="1" applyAlignment="1">
      <alignment horizontal="righ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38" fontId="6" fillId="0" borderId="4" xfId="0" applyNumberFormat="1" applyFont="1" applyBorder="1" applyAlignment="1">
      <alignment horizontal="right" vertical="center" wrapText="1"/>
    </xf>
    <xf numFmtId="0" fontId="6" fillId="0" borderId="5" xfId="0" applyFont="1" applyBorder="1" applyAlignment="1">
      <alignment horizontal="left" vertical="center"/>
    </xf>
    <xf numFmtId="0" fontId="6" fillId="0" borderId="5" xfId="0" applyFont="1" applyBorder="1" applyAlignment="1">
      <alignment vertical="center"/>
    </xf>
    <xf numFmtId="38" fontId="6" fillId="0" borderId="3" xfId="1" applyFont="1" applyBorder="1" applyAlignment="1">
      <alignment horizontal="right" vertical="center"/>
    </xf>
    <xf numFmtId="38" fontId="6" fillId="0" borderId="6" xfId="1" applyFont="1" applyBorder="1" applyAlignment="1">
      <alignment horizontal="right" vertical="center"/>
    </xf>
    <xf numFmtId="38" fontId="6" fillId="0" borderId="7" xfId="1" applyFont="1" applyBorder="1" applyAlignment="1">
      <alignment horizontal="right" vertical="center"/>
    </xf>
    <xf numFmtId="198" fontId="6" fillId="0" borderId="7" xfId="1" applyNumberFormat="1" applyFont="1" applyBorder="1" applyAlignment="1">
      <alignment horizontal="right" vertical="center"/>
    </xf>
    <xf numFmtId="38" fontId="6" fillId="0" borderId="7" xfId="1" applyFont="1" applyBorder="1" applyAlignment="1">
      <alignment horizontal="center" vertical="center"/>
    </xf>
    <xf numFmtId="38" fontId="6" fillId="0" borderId="8" xfId="1" applyFont="1" applyBorder="1" applyAlignment="1">
      <alignment horizontal="right" vertical="center"/>
    </xf>
    <xf numFmtId="0" fontId="6" fillId="0" borderId="9" xfId="0" applyFont="1" applyBorder="1" applyAlignment="1">
      <alignment horizontal="left" vertical="center"/>
    </xf>
    <xf numFmtId="38" fontId="6" fillId="0" borderId="10" xfId="1" applyFont="1" applyBorder="1" applyAlignment="1">
      <alignment horizontal="right" vertical="center"/>
    </xf>
    <xf numFmtId="38" fontId="6" fillId="0" borderId="11" xfId="1" applyFont="1" applyBorder="1" applyAlignment="1">
      <alignment horizontal="left" vertical="center"/>
    </xf>
    <xf numFmtId="38" fontId="6" fillId="0" borderId="12" xfId="1" applyFont="1" applyBorder="1" applyAlignment="1">
      <alignment horizontal="right" vertical="center"/>
    </xf>
    <xf numFmtId="0" fontId="6" fillId="0" borderId="13" xfId="0" applyFont="1" applyBorder="1" applyAlignment="1">
      <alignment horizontal="left" vertical="center"/>
    </xf>
    <xf numFmtId="38" fontId="6" fillId="0" borderId="14" xfId="1" applyFont="1" applyBorder="1" applyAlignment="1">
      <alignment horizontal="right" vertical="center"/>
    </xf>
    <xf numFmtId="0" fontId="6" fillId="0" borderId="15" xfId="0" applyFont="1" applyBorder="1" applyAlignment="1">
      <alignment horizontal="left" vertical="center"/>
    </xf>
    <xf numFmtId="38" fontId="6" fillId="0" borderId="16" xfId="1" applyFont="1" applyBorder="1" applyAlignment="1">
      <alignment horizontal="right" vertical="center"/>
    </xf>
    <xf numFmtId="38" fontId="6" fillId="0" borderId="17" xfId="1" applyFont="1" applyBorder="1" applyAlignment="1">
      <alignment horizontal="left" vertical="center"/>
    </xf>
    <xf numFmtId="38" fontId="6" fillId="0" borderId="18" xfId="1" applyFont="1" applyBorder="1" applyAlignment="1">
      <alignment horizontal="right" vertical="center"/>
    </xf>
    <xf numFmtId="38" fontId="6" fillId="0" borderId="11" xfId="1" applyFont="1" applyBorder="1" applyAlignment="1">
      <alignment horizontal="right" vertical="center"/>
    </xf>
    <xf numFmtId="38" fontId="6" fillId="0" borderId="19" xfId="1" applyFont="1" applyBorder="1" applyAlignment="1">
      <alignment horizontal="right" vertical="center"/>
    </xf>
    <xf numFmtId="38" fontId="6" fillId="0" borderId="20" xfId="1" applyFont="1" applyBorder="1" applyAlignment="1">
      <alignment horizontal="right" vertical="center"/>
    </xf>
    <xf numFmtId="38" fontId="6" fillId="0" borderId="11" xfId="1" applyFont="1" applyBorder="1" applyAlignment="1">
      <alignment vertical="center"/>
    </xf>
    <xf numFmtId="38" fontId="6" fillId="0" borderId="21" xfId="1" applyFont="1" applyBorder="1" applyAlignment="1">
      <alignment horizontal="center" vertical="center"/>
    </xf>
    <xf numFmtId="38" fontId="6" fillId="0" borderId="6" xfId="1" applyFont="1" applyBorder="1" applyAlignment="1">
      <alignment horizontal="left" vertical="center"/>
    </xf>
    <xf numFmtId="38" fontId="6" fillId="0" borderId="7" xfId="1" applyFont="1" applyBorder="1" applyAlignment="1">
      <alignment horizontal="left" vertical="center"/>
    </xf>
    <xf numFmtId="0" fontId="6" fillId="0" borderId="15" xfId="0" applyFont="1" applyBorder="1" applyAlignment="1">
      <alignment horizontal="center" vertical="center"/>
    </xf>
    <xf numFmtId="0" fontId="6" fillId="0" borderId="15" xfId="0" applyFont="1"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4" fillId="0" borderId="0" xfId="0" applyFont="1" applyAlignment="1">
      <alignment vertical="center"/>
    </xf>
    <xf numFmtId="0" fontId="8" fillId="0" borderId="0" xfId="0" applyFont="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24"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0" fillId="0" borderId="25" xfId="0" applyFont="1" applyBorder="1" applyAlignment="1">
      <alignment vertical="center"/>
    </xf>
    <xf numFmtId="0" fontId="0" fillId="0" borderId="0" xfId="0" applyFont="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0" xfId="0" applyFont="1" applyAlignment="1">
      <alignment vertical="center"/>
    </xf>
    <xf numFmtId="38" fontId="0" fillId="0" borderId="0" xfId="0" applyNumberFormat="1" applyFont="1" applyAlignment="1">
      <alignment vertical="center"/>
    </xf>
    <xf numFmtId="38" fontId="6" fillId="0" borderId="16" xfId="0" applyNumberFormat="1" applyFont="1" applyBorder="1" applyAlignment="1">
      <alignmen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 xfId="0" applyFont="1" applyBorder="1" applyAlignment="1">
      <alignment vertical="center"/>
    </xf>
    <xf numFmtId="38" fontId="6" fillId="0" borderId="12" xfId="1" applyFont="1" applyBorder="1" applyAlignment="1">
      <alignment vertical="center"/>
    </xf>
    <xf numFmtId="38" fontId="6" fillId="0" borderId="10" xfId="0" applyNumberFormat="1" applyFont="1" applyBorder="1" applyAlignment="1">
      <alignment vertical="center"/>
    </xf>
    <xf numFmtId="38" fontId="6" fillId="0" borderId="21" xfId="1" applyFont="1" applyBorder="1" applyAlignment="1">
      <alignment vertical="center"/>
    </xf>
    <xf numFmtId="198" fontId="6" fillId="0" borderId="21" xfId="1" applyNumberFormat="1" applyFont="1" applyBorder="1" applyAlignment="1">
      <alignment vertical="center"/>
    </xf>
    <xf numFmtId="38" fontId="6" fillId="0" borderId="28" xfId="1" applyFont="1" applyBorder="1" applyAlignment="1">
      <alignment vertical="center"/>
    </xf>
    <xf numFmtId="0" fontId="6" fillId="0" borderId="17" xfId="0" applyFont="1" applyBorder="1" applyAlignment="1">
      <alignment vertical="center"/>
    </xf>
    <xf numFmtId="38" fontId="6" fillId="0" borderId="14" xfId="0" applyNumberFormat="1" applyFont="1" applyBorder="1" applyAlignment="1">
      <alignment vertical="center"/>
    </xf>
    <xf numFmtId="0" fontId="6" fillId="0" borderId="13" xfId="0" applyFont="1" applyBorder="1" applyAlignment="1">
      <alignment vertical="center"/>
    </xf>
    <xf numFmtId="0" fontId="6" fillId="0" borderId="2" xfId="0" applyFont="1" applyBorder="1" applyAlignment="1">
      <alignment horizontal="left" vertical="center"/>
    </xf>
    <xf numFmtId="38" fontId="6" fillId="0" borderId="4" xfId="0" applyNumberFormat="1"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5" fillId="0" borderId="0" xfId="0" applyFont="1" applyAlignment="1">
      <alignment vertical="center" wrapText="1"/>
    </xf>
    <xf numFmtId="0" fontId="5" fillId="0" borderId="31" xfId="0" applyFont="1" applyBorder="1" applyAlignment="1">
      <alignment vertical="center" wrapText="1"/>
    </xf>
    <xf numFmtId="0" fontId="6" fillId="0" borderId="19" xfId="0" applyFont="1" applyBorder="1" applyAlignment="1">
      <alignment vertical="center"/>
    </xf>
    <xf numFmtId="0" fontId="7" fillId="0" borderId="32" xfId="0" applyFont="1" applyBorder="1" applyAlignment="1">
      <alignment horizontal="center" vertical="center" wrapText="1"/>
    </xf>
    <xf numFmtId="38" fontId="6" fillId="0" borderId="33" xfId="1" applyFont="1" applyBorder="1" applyAlignment="1">
      <alignment vertical="center"/>
    </xf>
    <xf numFmtId="38" fontId="6" fillId="0" borderId="34" xfId="1" applyFont="1" applyBorder="1" applyAlignment="1">
      <alignment horizontal="left" vertical="center"/>
    </xf>
    <xf numFmtId="38" fontId="6" fillId="0" borderId="35" xfId="1" applyFont="1" applyBorder="1" applyAlignment="1">
      <alignment horizontal="left" vertical="center"/>
    </xf>
    <xf numFmtId="38" fontId="6" fillId="0" borderId="36" xfId="1" applyFont="1" applyBorder="1" applyAlignment="1">
      <alignment horizontal="right" vertical="center"/>
    </xf>
    <xf numFmtId="38" fontId="6" fillId="0" borderId="37" xfId="0" applyNumberFormat="1" applyFont="1" applyBorder="1" applyAlignment="1">
      <alignment horizontal="righ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38" fontId="6" fillId="0" borderId="41" xfId="0" applyNumberFormat="1" applyFont="1" applyBorder="1" applyAlignment="1">
      <alignment horizontal="righ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4" fillId="0" borderId="0" xfId="0" applyFont="1" applyAlignment="1">
      <alignment horizontal="right" vertical="center"/>
    </xf>
    <xf numFmtId="38" fontId="6" fillId="0" borderId="14" xfId="1" applyFont="1" applyBorder="1" applyAlignment="1">
      <alignment vertical="center"/>
    </xf>
    <xf numFmtId="0" fontId="6" fillId="0" borderId="0" xfId="0" applyFont="1" applyBorder="1" applyAlignment="1">
      <alignment horizontal="right" vertical="center" textRotation="255" wrapText="1"/>
    </xf>
    <xf numFmtId="38" fontId="6" fillId="0" borderId="0" xfId="0" applyNumberFormat="1" applyFont="1" applyBorder="1" applyAlignment="1">
      <alignment horizontal="right" vertical="center" wrapText="1"/>
    </xf>
    <xf numFmtId="49" fontId="6" fillId="0" borderId="0" xfId="0" applyNumberFormat="1" applyFont="1" applyBorder="1" applyAlignment="1">
      <alignment horizontal="left" vertical="center" wrapText="1"/>
    </xf>
    <xf numFmtId="0" fontId="8" fillId="0" borderId="0" xfId="0" applyFont="1" applyBorder="1" applyAlignment="1">
      <alignment horizontal="right" vertical="center" wrapText="1"/>
    </xf>
    <xf numFmtId="0" fontId="6" fillId="0" borderId="32" xfId="0" applyFont="1" applyBorder="1" applyAlignment="1">
      <alignment horizontal="center" vertical="center" wrapText="1"/>
    </xf>
    <xf numFmtId="38" fontId="6" fillId="0" borderId="41" xfId="0" applyNumberFormat="1" applyFont="1" applyBorder="1" applyAlignment="1">
      <alignment horizontal="right" vertical="center" wrapText="1"/>
    </xf>
    <xf numFmtId="38" fontId="6" fillId="0" borderId="47" xfId="0" applyNumberFormat="1" applyFont="1" applyBorder="1" applyAlignment="1">
      <alignment vertical="center"/>
    </xf>
    <xf numFmtId="0" fontId="8" fillId="0" borderId="21" xfId="0" applyFont="1" applyBorder="1" applyAlignment="1">
      <alignment vertical="center"/>
    </xf>
    <xf numFmtId="0" fontId="8" fillId="0" borderId="28" xfId="0" applyFont="1" applyBorder="1" applyAlignment="1">
      <alignment vertical="center"/>
    </xf>
    <xf numFmtId="38" fontId="8" fillId="0" borderId="4" xfId="0" applyNumberFormat="1" applyFont="1" applyBorder="1" applyAlignment="1">
      <alignment vertical="center"/>
    </xf>
    <xf numFmtId="0" fontId="4" fillId="0" borderId="0" xfId="0" applyFont="1" applyBorder="1" applyAlignment="1">
      <alignment vertical="center"/>
    </xf>
    <xf numFmtId="0" fontId="4" fillId="0" borderId="48" xfId="0" applyFont="1" applyBorder="1" applyAlignment="1">
      <alignment vertical="center" wrapText="1"/>
    </xf>
    <xf numFmtId="0" fontId="5" fillId="0" borderId="49" xfId="0" applyFont="1" applyBorder="1" applyAlignment="1">
      <alignment vertical="center" wrapText="1"/>
    </xf>
    <xf numFmtId="0" fontId="4" fillId="0" borderId="50" xfId="0" applyFont="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0" fillId="0" borderId="0" xfId="0" applyFont="1" applyAlignment="1">
      <alignment vertical="center" wrapText="1"/>
    </xf>
    <xf numFmtId="0" fontId="0" fillId="0" borderId="51" xfId="0" applyFont="1" applyBorder="1" applyAlignment="1">
      <alignment vertical="center"/>
    </xf>
    <xf numFmtId="0" fontId="0" fillId="0" borderId="52" xfId="0" applyFont="1" applyBorder="1" applyAlignment="1">
      <alignment horizontal="right" vertical="center"/>
    </xf>
    <xf numFmtId="0" fontId="0" fillId="0" borderId="52" xfId="0" applyFont="1" applyBorder="1" applyAlignment="1">
      <alignment vertical="center"/>
    </xf>
    <xf numFmtId="0" fontId="0" fillId="0" borderId="53" xfId="0" applyFont="1" applyBorder="1" applyAlignment="1">
      <alignment vertical="center"/>
    </xf>
    <xf numFmtId="0" fontId="4" fillId="0" borderId="0" xfId="0" applyFont="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horizontal="center" vertical="center" wrapText="1"/>
    </xf>
    <xf numFmtId="38" fontId="6" fillId="0" borderId="57" xfId="1" applyFont="1" applyBorder="1" applyAlignment="1">
      <alignment horizontal="right" vertical="center"/>
    </xf>
    <xf numFmtId="38" fontId="7" fillId="0" borderId="58" xfId="0" applyNumberFormat="1" applyFont="1" applyBorder="1" applyAlignment="1">
      <alignment vertical="center"/>
    </xf>
    <xf numFmtId="38" fontId="6" fillId="0" borderId="0" xfId="1" applyFont="1" applyBorder="1" applyAlignment="1">
      <alignment vertical="center"/>
    </xf>
    <xf numFmtId="0" fontId="8"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7" fillId="0" borderId="59"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8" fillId="0" borderId="51" xfId="0" applyFont="1" applyBorder="1" applyAlignment="1">
      <alignment vertical="center"/>
    </xf>
    <xf numFmtId="0" fontId="8" fillId="0" borderId="52" xfId="0" applyFont="1" applyBorder="1" applyAlignment="1">
      <alignment horizontal="right" vertical="center"/>
    </xf>
    <xf numFmtId="0" fontId="8" fillId="0" borderId="52" xfId="0" applyFont="1" applyBorder="1" applyAlignment="1">
      <alignment vertical="center"/>
    </xf>
    <xf numFmtId="0" fontId="8" fillId="0" borderId="53" xfId="0" applyFont="1" applyBorder="1" applyAlignment="1">
      <alignment vertical="center"/>
    </xf>
    <xf numFmtId="0" fontId="4" fillId="0" borderId="0" xfId="0" applyFont="1" applyBorder="1" applyAlignment="1">
      <alignment horizontal="center" vertical="center" wrapText="1"/>
    </xf>
    <xf numFmtId="38" fontId="6" fillId="0" borderId="19" xfId="1" applyFont="1" applyBorder="1" applyAlignment="1">
      <alignment horizontal="left" vertical="center"/>
    </xf>
    <xf numFmtId="0" fontId="9"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38" fontId="6" fillId="0" borderId="2" xfId="1" applyFont="1" applyBorder="1" applyAlignment="1">
      <alignment vertical="center"/>
    </xf>
    <xf numFmtId="0" fontId="7" fillId="0" borderId="5" xfId="0" applyFont="1" applyBorder="1" applyAlignment="1">
      <alignment vertical="center" wrapText="1"/>
    </xf>
    <xf numFmtId="38" fontId="6" fillId="0" borderId="38" xfId="0" applyNumberFormat="1" applyFont="1" applyBorder="1" applyAlignment="1">
      <alignment horizontal="right" vertical="center"/>
    </xf>
    <xf numFmtId="38" fontId="6" fillId="0" borderId="42" xfId="0" applyNumberFormat="1" applyFont="1" applyBorder="1" applyAlignment="1">
      <alignment horizontal="right" vertical="center"/>
    </xf>
    <xf numFmtId="0" fontId="5" fillId="0" borderId="61" xfId="0" applyFont="1" applyBorder="1" applyAlignment="1">
      <alignment vertical="center" wrapText="1"/>
    </xf>
    <xf numFmtId="38" fontId="6" fillId="0" borderId="1" xfId="1" applyFont="1" applyBorder="1" applyAlignment="1">
      <alignment vertical="center"/>
    </xf>
    <xf numFmtId="38" fontId="6" fillId="0" borderId="17" xfId="1" applyFont="1" applyBorder="1" applyAlignment="1">
      <alignment vertical="center"/>
    </xf>
    <xf numFmtId="38" fontId="6" fillId="0" borderId="1" xfId="1" applyFont="1" applyBorder="1" applyAlignment="1">
      <alignment horizontal="right" vertical="center"/>
    </xf>
    <xf numFmtId="38" fontId="6" fillId="0" borderId="17" xfId="1" applyFont="1" applyBorder="1" applyAlignment="1">
      <alignment horizontal="right" vertical="center"/>
    </xf>
    <xf numFmtId="0" fontId="5" fillId="0" borderId="48" xfId="0" applyFont="1" applyBorder="1" applyAlignment="1">
      <alignment vertical="center" wrapText="1"/>
    </xf>
    <xf numFmtId="38" fontId="6" fillId="0" borderId="88" xfId="0" applyNumberFormat="1" applyFont="1" applyBorder="1" applyAlignment="1">
      <alignment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38" fontId="6" fillId="0" borderId="1" xfId="0" applyNumberFormat="1" applyFont="1" applyBorder="1" applyAlignment="1">
      <alignment vertical="center"/>
    </xf>
    <xf numFmtId="38" fontId="6" fillId="0" borderId="98" xfId="1" applyFont="1" applyBorder="1" applyAlignment="1">
      <alignment horizontal="left" vertical="center"/>
    </xf>
    <xf numFmtId="38" fontId="6" fillId="0" borderId="62" xfId="1" applyFont="1" applyBorder="1" applyAlignment="1">
      <alignment horizontal="right" vertical="center"/>
    </xf>
    <xf numFmtId="38" fontId="6" fillId="0" borderId="15" xfId="1" applyFont="1" applyBorder="1" applyAlignment="1">
      <alignment horizontal="center" vertical="center"/>
    </xf>
    <xf numFmtId="38" fontId="6" fillId="0" borderId="33" xfId="0" applyNumberFormat="1" applyFont="1" applyBorder="1" applyAlignment="1">
      <alignment vertical="center"/>
    </xf>
    <xf numFmtId="38" fontId="8" fillId="0" borderId="99" xfId="0" applyNumberFormat="1" applyFont="1" applyBorder="1" applyAlignment="1">
      <alignment vertical="center"/>
    </xf>
    <xf numFmtId="38" fontId="8" fillId="0" borderId="82" xfId="0" applyNumberFormat="1" applyFont="1" applyBorder="1" applyAlignment="1">
      <alignment horizontal="center" vertical="center"/>
    </xf>
    <xf numFmtId="38" fontId="22" fillId="0" borderId="0" xfId="1" applyFont="1" applyBorder="1" applyAlignment="1">
      <alignment vertical="center"/>
    </xf>
    <xf numFmtId="38" fontId="6" fillId="0" borderId="19" xfId="1" applyFont="1" applyBorder="1" applyAlignment="1">
      <alignment vertical="center"/>
    </xf>
    <xf numFmtId="38" fontId="6" fillId="0" borderId="77" xfId="0" applyNumberFormat="1" applyFont="1" applyBorder="1" applyAlignment="1">
      <alignment horizontal="center" vertical="center"/>
    </xf>
    <xf numFmtId="38" fontId="6" fillId="0" borderId="73" xfId="0" applyNumberFormat="1" applyFont="1" applyBorder="1" applyAlignment="1">
      <alignment horizontal="center" vertical="center"/>
    </xf>
    <xf numFmtId="38" fontId="6" fillId="0" borderId="5" xfId="1" applyFont="1" applyBorder="1" applyAlignment="1">
      <alignment horizontal="center" vertical="center"/>
    </xf>
    <xf numFmtId="38" fontId="6" fillId="0" borderId="9" xfId="1" applyFont="1" applyBorder="1" applyAlignment="1">
      <alignment horizontal="center" vertical="center"/>
    </xf>
    <xf numFmtId="38" fontId="6" fillId="0" borderId="13" xfId="1" applyFont="1" applyBorder="1" applyAlignment="1">
      <alignment horizontal="center" vertical="center"/>
    </xf>
    <xf numFmtId="38" fontId="6" fillId="0" borderId="68" xfId="0" applyNumberFormat="1" applyFont="1" applyBorder="1" applyAlignment="1">
      <alignment horizontal="center" vertical="center"/>
    </xf>
    <xf numFmtId="38" fontId="6" fillId="0" borderId="13" xfId="0" applyNumberFormat="1" applyFont="1" applyBorder="1" applyAlignment="1">
      <alignment vertical="center"/>
    </xf>
    <xf numFmtId="38" fontId="6" fillId="0" borderId="13" xfId="0" applyNumberFormat="1" applyFont="1" applyBorder="1" applyAlignment="1">
      <alignment horizontal="center" vertical="center"/>
    </xf>
    <xf numFmtId="38" fontId="6" fillId="0" borderId="66" xfId="0" applyNumberFormat="1" applyFont="1" applyBorder="1" applyAlignment="1">
      <alignment horizontal="center" vertical="center"/>
    </xf>
    <xf numFmtId="0" fontId="12" fillId="0" borderId="52" xfId="0" applyFont="1" applyBorder="1" applyAlignment="1">
      <alignment horizontal="left" vertical="center"/>
    </xf>
    <xf numFmtId="38" fontId="6" fillId="0" borderId="17" xfId="1" applyFont="1" applyBorder="1" applyAlignment="1">
      <alignment horizontal="left" vertical="center"/>
    </xf>
    <xf numFmtId="38" fontId="6" fillId="0" borderId="2" xfId="1" applyFont="1" applyBorder="1" applyAlignment="1">
      <alignment horizontal="left" vertical="center"/>
    </xf>
    <xf numFmtId="38" fontId="6" fillId="0" borderId="11" xfId="1" applyFont="1" applyBorder="1" applyAlignment="1">
      <alignment horizontal="left" vertical="center"/>
    </xf>
    <xf numFmtId="38" fontId="6" fillId="0" borderId="19" xfId="1" applyFont="1" applyBorder="1" applyAlignment="1">
      <alignment horizontal="left" vertical="center"/>
    </xf>
    <xf numFmtId="38" fontId="6" fillId="0" borderId="1" xfId="1" applyFont="1" applyBorder="1" applyAlignment="1">
      <alignment horizontal="left" vertical="center"/>
    </xf>
    <xf numFmtId="38" fontId="6" fillId="0" borderId="0" xfId="1" applyFont="1" applyBorder="1" applyAlignment="1">
      <alignment horizontal="left" vertical="center"/>
    </xf>
    <xf numFmtId="0" fontId="8" fillId="0" borderId="0" xfId="0" applyFont="1" applyBorder="1" applyAlignment="1">
      <alignment horizontal="left" vertical="center"/>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8" fillId="0" borderId="59" xfId="0" applyFont="1" applyBorder="1" applyAlignment="1">
      <alignment horizontal="center" vertical="center"/>
    </xf>
    <xf numFmtId="0" fontId="8" fillId="0" borderId="0" xfId="0" applyFont="1" applyBorder="1" applyAlignment="1">
      <alignment horizontal="right" vertical="center"/>
    </xf>
    <xf numFmtId="49" fontId="8" fillId="0" borderId="0" xfId="0" applyNumberFormat="1" applyFont="1" applyBorder="1" applyAlignment="1">
      <alignment horizontal="right" vertical="center"/>
    </xf>
    <xf numFmtId="0" fontId="8" fillId="0" borderId="0" xfId="0" applyFont="1" applyBorder="1" applyAlignment="1">
      <alignmen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right" vertical="center" textRotation="255" wrapText="1"/>
    </xf>
    <xf numFmtId="0" fontId="6" fillId="0" borderId="79" xfId="0" applyFont="1" applyBorder="1" applyAlignment="1">
      <alignment horizontal="right" vertical="center" textRotation="255"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38" fontId="6" fillId="0" borderId="14" xfId="1" applyFont="1" applyBorder="1" applyAlignment="1">
      <alignment horizontal="right" vertical="center"/>
    </xf>
    <xf numFmtId="38" fontId="6" fillId="0" borderId="16" xfId="1" applyFont="1" applyBorder="1" applyAlignment="1">
      <alignment horizontal="right" vertical="center"/>
    </xf>
    <xf numFmtId="0" fontId="6" fillId="0" borderId="72" xfId="0" applyFont="1" applyBorder="1" applyAlignment="1">
      <alignment horizontal="left" vertical="center" wrapText="1"/>
    </xf>
    <xf numFmtId="0" fontId="0" fillId="0" borderId="73" xfId="0" applyBorder="1" applyAlignment="1">
      <alignment horizontal="left" vertical="center" wrapText="1"/>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38" fontId="6" fillId="0" borderId="57" xfId="1" applyFont="1" applyBorder="1" applyAlignment="1">
      <alignment horizontal="right" vertical="center"/>
    </xf>
    <xf numFmtId="0" fontId="6" fillId="0" borderId="16" xfId="0" applyFont="1" applyBorder="1" applyAlignment="1">
      <alignment horizontal="right" vertical="center"/>
    </xf>
    <xf numFmtId="38" fontId="6" fillId="0" borderId="10" xfId="1" applyFont="1" applyBorder="1" applyAlignment="1">
      <alignment horizontal="right" vertical="center"/>
    </xf>
    <xf numFmtId="0" fontId="6"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69"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73" xfId="0"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6" fillId="0" borderId="63" xfId="0" applyNumberFormat="1" applyFont="1" applyBorder="1" applyAlignment="1">
      <alignment horizontal="left" vertical="center" wrapText="1"/>
    </xf>
    <xf numFmtId="0" fontId="5" fillId="0" borderId="64" xfId="0" applyFont="1" applyBorder="1" applyAlignment="1">
      <alignment horizontal="left" vertical="center" wrapText="1"/>
    </xf>
    <xf numFmtId="0" fontId="5" fillId="0" borderId="54" xfId="0" applyFont="1" applyBorder="1" applyAlignment="1">
      <alignment horizontal="left" vertical="center" wrapText="1"/>
    </xf>
    <xf numFmtId="0" fontId="5" fillId="0" borderId="6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6" xfId="0" applyFont="1" applyBorder="1" applyAlignment="1">
      <alignment horizontal="left" vertical="center" wrapText="1"/>
    </xf>
    <xf numFmtId="38" fontId="6" fillId="0" borderId="11" xfId="1" applyFont="1" applyBorder="1" applyAlignment="1">
      <alignment horizontal="left" vertical="center" wrapText="1"/>
    </xf>
    <xf numFmtId="38" fontId="6" fillId="0" borderId="19" xfId="1" applyFont="1" applyBorder="1" applyAlignment="1">
      <alignment horizontal="left" vertical="center" wrapText="1"/>
    </xf>
    <xf numFmtId="38" fontId="6" fillId="0" borderId="20" xfId="1" applyFont="1" applyBorder="1" applyAlignment="1">
      <alignment horizontal="left" vertical="center" wrapText="1"/>
    </xf>
    <xf numFmtId="38" fontId="6" fillId="0" borderId="1" xfId="1" applyFont="1" applyBorder="1" applyAlignment="1">
      <alignment horizontal="left" vertical="center" wrapText="1"/>
    </xf>
    <xf numFmtId="38" fontId="6" fillId="0" borderId="0" xfId="1" applyFont="1" applyBorder="1" applyAlignment="1">
      <alignment horizontal="left" vertical="center" wrapText="1"/>
    </xf>
    <xf numFmtId="38" fontId="6" fillId="0" borderId="12" xfId="1" applyFont="1" applyBorder="1" applyAlignment="1">
      <alignment horizontal="left" vertical="center" wrapTex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9" fillId="0" borderId="60" xfId="0" applyFont="1" applyFill="1" applyBorder="1" applyAlignment="1">
      <alignment horizontal="left" vertical="center" wrapText="1"/>
    </xf>
    <xf numFmtId="38" fontId="6" fillId="0" borderId="2" xfId="0" applyNumberFormat="1"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26" xfId="0" applyFont="1" applyBorder="1" applyAlignment="1">
      <alignment horizontal="left" vertical="center" wrapText="1"/>
    </xf>
    <xf numFmtId="0" fontId="6" fillId="0" borderId="13" xfId="0" applyFont="1" applyBorder="1" applyAlignment="1">
      <alignment horizontal="left" vertical="center" wrapText="1"/>
    </xf>
    <xf numFmtId="0" fontId="6" fillId="0" borderId="27" xfId="0" applyFont="1" applyBorder="1" applyAlignment="1">
      <alignment vertical="center"/>
    </xf>
    <xf numFmtId="0" fontId="6" fillId="0" borderId="15" xfId="0" applyFont="1" applyBorder="1" applyAlignment="1">
      <alignment vertical="center"/>
    </xf>
    <xf numFmtId="0" fontId="0" fillId="0" borderId="62" xfId="0" applyFont="1" applyBorder="1" applyAlignment="1">
      <alignment horizontal="left" vertical="center" wrapText="1"/>
    </xf>
    <xf numFmtId="0" fontId="1" fillId="0" borderId="12" xfId="0" applyFont="1" applyBorder="1" applyAlignment="1">
      <alignment horizontal="left" vertical="center" wrapText="1"/>
    </xf>
    <xf numFmtId="0" fontId="1" fillId="0" borderId="63" xfId="0" applyFont="1" applyBorder="1" applyAlignment="1">
      <alignment horizontal="left" vertical="center" wrapTex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5" fillId="0" borderId="61" xfId="0" applyFont="1" applyBorder="1" applyAlignment="1">
      <alignment horizontal="left" vertical="center" wrapText="1"/>
    </xf>
    <xf numFmtId="0" fontId="5" fillId="0" borderId="48" xfId="0"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5" fillId="0" borderId="62" xfId="0" applyFont="1" applyBorder="1" applyAlignment="1">
      <alignment horizontal="left" vertical="center" wrapText="1"/>
    </xf>
    <xf numFmtId="0" fontId="5" fillId="0" borderId="12" xfId="0" applyFont="1" applyBorder="1" applyAlignment="1">
      <alignment horizontal="left" vertical="center" wrapText="1"/>
    </xf>
    <xf numFmtId="0" fontId="5" fillId="0" borderId="63" xfId="0" applyFont="1" applyBorder="1" applyAlignment="1">
      <alignment horizontal="left" vertical="center" wrapText="1"/>
    </xf>
    <xf numFmtId="49" fontId="6" fillId="0" borderId="8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0" fontId="18" fillId="0" borderId="52" xfId="0" applyFont="1" applyBorder="1" applyAlignment="1">
      <alignment horizontal="left" vertical="center"/>
    </xf>
    <xf numFmtId="38" fontId="22" fillId="0" borderId="0" xfId="1" applyFont="1" applyBorder="1" applyAlignment="1">
      <alignment horizontal="left" vertical="center"/>
    </xf>
    <xf numFmtId="38" fontId="23" fillId="0" borderId="0" xfId="1" applyFont="1" applyBorder="1" applyAlignment="1">
      <alignment horizontal="left" wrapText="1"/>
    </xf>
    <xf numFmtId="38" fontId="22" fillId="0" borderId="0" xfId="1" applyFont="1" applyBorder="1" applyAlignment="1">
      <alignment horizontal="left" vertical="center" wrapText="1"/>
    </xf>
    <xf numFmtId="0" fontId="6" fillId="0" borderId="21" xfId="0" applyFont="1" applyBorder="1" applyAlignment="1">
      <alignment horizontal="left" vertical="center"/>
    </xf>
    <xf numFmtId="0" fontId="6" fillId="0" borderId="28" xfId="0" applyFont="1" applyBorder="1" applyAlignment="1">
      <alignment horizontal="lef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7" fillId="0" borderId="82" xfId="0" applyFont="1" applyBorder="1" applyAlignment="1">
      <alignment horizontal="left" vertical="center"/>
    </xf>
    <xf numFmtId="0" fontId="7" fillId="0" borderId="58" xfId="0" applyFont="1" applyBorder="1" applyAlignment="1">
      <alignment horizontal="left" vertical="center"/>
    </xf>
    <xf numFmtId="0" fontId="7" fillId="0" borderId="101" xfId="0" applyFont="1" applyBorder="1" applyAlignment="1">
      <alignment horizontal="left" vertical="center"/>
    </xf>
    <xf numFmtId="0" fontId="5" fillId="0" borderId="80" xfId="0" applyFont="1" applyBorder="1" applyAlignment="1">
      <alignment horizontal="left"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95" xfId="0" applyFont="1" applyBorder="1" applyAlignment="1">
      <alignment horizontal="left" vertical="center" wrapText="1"/>
    </xf>
    <xf numFmtId="0" fontId="6" fillId="0" borderId="96" xfId="0" applyFont="1" applyBorder="1" applyAlignment="1">
      <alignment horizontal="left" vertical="center" wrapText="1"/>
    </xf>
    <xf numFmtId="38" fontId="6" fillId="0" borderId="97" xfId="1" applyFont="1" applyBorder="1" applyAlignment="1">
      <alignment horizontal="right" vertical="center"/>
    </xf>
    <xf numFmtId="38" fontId="6" fillId="0" borderId="17" xfId="1" applyFont="1" applyBorder="1" applyAlignment="1">
      <alignment horizontal="right" vertical="center"/>
    </xf>
    <xf numFmtId="38" fontId="6" fillId="0" borderId="96" xfId="1" applyFont="1" applyBorder="1" applyAlignment="1">
      <alignment horizontal="center" vertical="center"/>
    </xf>
    <xf numFmtId="38" fontId="6" fillId="0" borderId="15" xfId="1" applyFont="1" applyBorder="1" applyAlignment="1">
      <alignment horizontal="center" vertical="center"/>
    </xf>
    <xf numFmtId="38" fontId="6" fillId="0" borderId="7" xfId="1" applyFont="1" applyBorder="1" applyAlignment="1">
      <alignment horizontal="right" vertical="center"/>
    </xf>
    <xf numFmtId="0" fontId="8" fillId="0" borderId="75" xfId="0" applyFont="1" applyBorder="1" applyAlignment="1">
      <alignment horizontal="left" vertical="center" wrapText="1"/>
    </xf>
    <xf numFmtId="0" fontId="11" fillId="0" borderId="32"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4" xfId="0" applyFont="1" applyBorder="1" applyAlignment="1">
      <alignment horizontal="center"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7" fillId="0" borderId="3" xfId="0" applyFont="1" applyBorder="1" applyAlignment="1">
      <alignment horizontal="left" vertical="center" wrapText="1"/>
    </xf>
    <xf numFmtId="38" fontId="7" fillId="0" borderId="6" xfId="1" applyFont="1" applyBorder="1" applyAlignment="1">
      <alignment horizontal="right" vertical="center" wrapText="1"/>
    </xf>
    <xf numFmtId="38" fontId="7" fillId="0" borderId="7" xfId="1" applyFont="1" applyBorder="1" applyAlignment="1">
      <alignment horizontal="righ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center" vertical="center" textRotation="255"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7" fillId="0" borderId="3" xfId="0" applyFont="1" applyBorder="1" applyAlignment="1">
      <alignment horizontal="center" vertical="center" wrapText="1"/>
    </xf>
    <xf numFmtId="0" fontId="0" fillId="0" borderId="87"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25400</xdr:colOff>
      <xdr:row>21</xdr:row>
      <xdr:rowOff>88900</xdr:rowOff>
    </xdr:from>
    <xdr:to>
      <xdr:col>11</xdr:col>
      <xdr:colOff>196850</xdr:colOff>
      <xdr:row>22</xdr:row>
      <xdr:rowOff>450850</xdr:rowOff>
    </xdr:to>
    <xdr:sp macro="" textlink="">
      <xdr:nvSpPr>
        <xdr:cNvPr id="7173" name="AutoShape 1"/>
        <xdr:cNvSpPr>
          <a:spLocks/>
        </xdr:cNvSpPr>
      </xdr:nvSpPr>
      <xdr:spPr bwMode="auto">
        <a:xfrm>
          <a:off x="6419850" y="5861050"/>
          <a:ext cx="171450" cy="850900"/>
        </a:xfrm>
        <a:prstGeom prst="rightBrace">
          <a:avLst>
            <a:gd name="adj1" fmla="val 413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44450</xdr:colOff>
      <xdr:row>41</xdr:row>
      <xdr:rowOff>63500</xdr:rowOff>
    </xdr:from>
    <xdr:to>
      <xdr:col>11</xdr:col>
      <xdr:colOff>196850</xdr:colOff>
      <xdr:row>42</xdr:row>
      <xdr:rowOff>412750</xdr:rowOff>
    </xdr:to>
    <xdr:sp macro="" textlink="">
      <xdr:nvSpPr>
        <xdr:cNvPr id="7174" name="AutoShape 3"/>
        <xdr:cNvSpPr>
          <a:spLocks/>
        </xdr:cNvSpPr>
      </xdr:nvSpPr>
      <xdr:spPr bwMode="auto">
        <a:xfrm>
          <a:off x="6438900" y="10585450"/>
          <a:ext cx="152400" cy="844550"/>
        </a:xfrm>
        <a:prstGeom prst="rightBrace">
          <a:avLst>
            <a:gd name="adj1" fmla="val 461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188595</xdr:colOff>
      <xdr:row>35</xdr:row>
      <xdr:rowOff>190500</xdr:rowOff>
    </xdr:from>
    <xdr:to>
      <xdr:col>3</xdr:col>
      <xdr:colOff>661630</xdr:colOff>
      <xdr:row>38</xdr:row>
      <xdr:rowOff>36843</xdr:rowOff>
    </xdr:to>
    <xdr:sp macro="" textlink="">
      <xdr:nvSpPr>
        <xdr:cNvPr id="1028" name="Text Box 4"/>
        <xdr:cNvSpPr txBox="1">
          <a:spLocks noChangeArrowheads="1"/>
        </xdr:cNvSpPr>
      </xdr:nvSpPr>
      <xdr:spPr bwMode="auto">
        <a:xfrm>
          <a:off x="327660" y="9288780"/>
          <a:ext cx="2453640" cy="502920"/>
        </a:xfrm>
        <a:prstGeom prst="rect">
          <a:avLst/>
        </a:prstGeom>
        <a:solidFill>
          <a:srgbClr xmlns:mc="http://schemas.openxmlformats.org/markup-compatibility/2006" xmlns:a14="http://schemas.microsoft.com/office/drawing/2010/main" val="C0C0C0" mc:Ignorable="a14" a14:legacySpreadsheetColorIndex="22"/>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委託事業については、消費税上の役務の提供に相当し、委託に係る費用（受託収入）全体に消費税がかかるものです。</a:t>
          </a:r>
        </a:p>
      </xdr:txBody>
    </xdr:sp>
    <xdr:clientData/>
  </xdr:twoCellAnchor>
  <xdr:twoCellAnchor>
    <xdr:from>
      <xdr:col>1</xdr:col>
      <xdr:colOff>79375</xdr:colOff>
      <xdr:row>55</xdr:row>
      <xdr:rowOff>22860</xdr:rowOff>
    </xdr:from>
    <xdr:to>
      <xdr:col>3</xdr:col>
      <xdr:colOff>546172</xdr:colOff>
      <xdr:row>58</xdr:row>
      <xdr:rowOff>38100</xdr:rowOff>
    </xdr:to>
    <xdr:sp macro="" textlink="">
      <xdr:nvSpPr>
        <xdr:cNvPr id="1029" name="Text Box 5"/>
        <xdr:cNvSpPr txBox="1">
          <a:spLocks noChangeArrowheads="1"/>
        </xdr:cNvSpPr>
      </xdr:nvSpPr>
      <xdr:spPr bwMode="auto">
        <a:xfrm>
          <a:off x="205740" y="13456920"/>
          <a:ext cx="2453640" cy="548640"/>
        </a:xfrm>
        <a:prstGeom prst="rect">
          <a:avLst/>
        </a:prstGeom>
        <a:solidFill>
          <a:srgbClr xmlns:mc="http://schemas.openxmlformats.org/markup-compatibility/2006" xmlns:a14="http://schemas.microsoft.com/office/drawing/2010/main" val="C0C0C0" mc:Ignorable="a14" a14:legacySpreadsheetColorIndex="22"/>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委託事業については、消費税上の役務の提供に相当し、委託に係る費用（受託収入）全体に消費税がかかるものです。</a:t>
          </a:r>
        </a:p>
      </xdr:txBody>
    </xdr:sp>
    <xdr:clientData/>
  </xdr:twoCellAnchor>
  <xdr:twoCellAnchor>
    <xdr:from>
      <xdr:col>10</xdr:col>
      <xdr:colOff>495300</xdr:colOff>
      <xdr:row>23</xdr:row>
      <xdr:rowOff>190500</xdr:rowOff>
    </xdr:from>
    <xdr:to>
      <xdr:col>10</xdr:col>
      <xdr:colOff>565150</xdr:colOff>
      <xdr:row>25</xdr:row>
      <xdr:rowOff>304800</xdr:rowOff>
    </xdr:to>
    <xdr:sp macro="" textlink="">
      <xdr:nvSpPr>
        <xdr:cNvPr id="7177" name="AutoShape 7"/>
        <xdr:cNvSpPr>
          <a:spLocks/>
        </xdr:cNvSpPr>
      </xdr:nvSpPr>
      <xdr:spPr bwMode="auto">
        <a:xfrm>
          <a:off x="5816600" y="6940550"/>
          <a:ext cx="69850" cy="762000"/>
        </a:xfrm>
        <a:prstGeom prst="leftBrace">
          <a:avLst>
            <a:gd name="adj1" fmla="val 909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0</xdr:colOff>
      <xdr:row>43</xdr:row>
      <xdr:rowOff>38100</xdr:rowOff>
    </xdr:from>
    <xdr:to>
      <xdr:col>10</xdr:col>
      <xdr:colOff>593049</xdr:colOff>
      <xdr:row>44</xdr:row>
      <xdr:rowOff>59260</xdr:rowOff>
    </xdr:to>
    <xdr:sp macro="" textlink="">
      <xdr:nvSpPr>
        <xdr:cNvPr id="1033" name="Text Box 9"/>
        <xdr:cNvSpPr txBox="1">
          <a:spLocks noChangeArrowheads="1"/>
        </xdr:cNvSpPr>
      </xdr:nvSpPr>
      <xdr:spPr bwMode="auto">
        <a:xfrm>
          <a:off x="5227320" y="11079480"/>
          <a:ext cx="586740" cy="31242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xdr:from>
      <xdr:col>9</xdr:col>
      <xdr:colOff>285115</xdr:colOff>
      <xdr:row>24</xdr:row>
      <xdr:rowOff>18415</xdr:rowOff>
    </xdr:from>
    <xdr:to>
      <xdr:col>10</xdr:col>
      <xdr:colOff>480747</xdr:colOff>
      <xdr:row>25</xdr:row>
      <xdr:rowOff>151</xdr:rowOff>
    </xdr:to>
    <xdr:sp macro="" textlink="">
      <xdr:nvSpPr>
        <xdr:cNvPr id="1035" name="Text Box 11"/>
        <xdr:cNvSpPr txBox="1">
          <a:spLocks noChangeArrowheads="1"/>
        </xdr:cNvSpPr>
      </xdr:nvSpPr>
      <xdr:spPr bwMode="auto">
        <a:xfrm>
          <a:off x="5029200" y="6896100"/>
          <a:ext cx="662940" cy="31242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xdr:from>
      <xdr:col>10</xdr:col>
      <xdr:colOff>2540</xdr:colOff>
      <xdr:row>50</xdr:row>
      <xdr:rowOff>144780</xdr:rowOff>
    </xdr:from>
    <xdr:to>
      <xdr:col>10</xdr:col>
      <xdr:colOff>646508</xdr:colOff>
      <xdr:row>52</xdr:row>
      <xdr:rowOff>113064</xdr:rowOff>
    </xdr:to>
    <xdr:sp macro="" textlink="">
      <xdr:nvSpPr>
        <xdr:cNvPr id="1036" name="Text Box 12"/>
        <xdr:cNvSpPr txBox="1">
          <a:spLocks noChangeArrowheads="1"/>
        </xdr:cNvSpPr>
      </xdr:nvSpPr>
      <xdr:spPr bwMode="auto">
        <a:xfrm>
          <a:off x="5242560" y="12771120"/>
          <a:ext cx="624840" cy="32004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xdr:from>
      <xdr:col>9</xdr:col>
      <xdr:colOff>384233</xdr:colOff>
      <xdr:row>32</xdr:row>
      <xdr:rowOff>96982</xdr:rowOff>
    </xdr:from>
    <xdr:to>
      <xdr:col>10</xdr:col>
      <xdr:colOff>556357</xdr:colOff>
      <xdr:row>34</xdr:row>
      <xdr:rowOff>43873</xdr:rowOff>
    </xdr:to>
    <xdr:sp macro="" textlink="">
      <xdr:nvSpPr>
        <xdr:cNvPr id="1037" name="Text Box 13"/>
        <xdr:cNvSpPr txBox="1">
          <a:spLocks noChangeArrowheads="1"/>
        </xdr:cNvSpPr>
      </xdr:nvSpPr>
      <xdr:spPr bwMode="auto">
        <a:xfrm>
          <a:off x="5203883" y="8877300"/>
          <a:ext cx="672345" cy="293255"/>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editAs="oneCell">
    <xdr:from>
      <xdr:col>9</xdr:col>
      <xdr:colOff>425450</xdr:colOff>
      <xdr:row>47</xdr:row>
      <xdr:rowOff>0</xdr:rowOff>
    </xdr:from>
    <xdr:to>
      <xdr:col>10</xdr:col>
      <xdr:colOff>660400</xdr:colOff>
      <xdr:row>48</xdr:row>
      <xdr:rowOff>171450</xdr:rowOff>
    </xdr:to>
    <xdr:pic>
      <xdr:nvPicPr>
        <xdr:cNvPr id="71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12522200"/>
          <a:ext cx="723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323850</xdr:colOff>
      <xdr:row>28</xdr:row>
      <xdr:rowOff>0</xdr:rowOff>
    </xdr:from>
    <xdr:to>
      <xdr:col>10</xdr:col>
      <xdr:colOff>565150</xdr:colOff>
      <xdr:row>30</xdr:row>
      <xdr:rowOff>0</xdr:rowOff>
    </xdr:to>
    <xdr:pic>
      <xdr:nvPicPr>
        <xdr:cNvPr id="7183"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6200" y="8064500"/>
          <a:ext cx="730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25400</xdr:colOff>
      <xdr:row>21</xdr:row>
      <xdr:rowOff>88900</xdr:rowOff>
    </xdr:from>
    <xdr:to>
      <xdr:col>11</xdr:col>
      <xdr:colOff>196850</xdr:colOff>
      <xdr:row>22</xdr:row>
      <xdr:rowOff>444500</xdr:rowOff>
    </xdr:to>
    <xdr:sp macro="" textlink="">
      <xdr:nvSpPr>
        <xdr:cNvPr id="5165" name="AutoShape 1"/>
        <xdr:cNvSpPr>
          <a:spLocks/>
        </xdr:cNvSpPr>
      </xdr:nvSpPr>
      <xdr:spPr bwMode="auto">
        <a:xfrm>
          <a:off x="6394450" y="5886450"/>
          <a:ext cx="171450" cy="831850"/>
        </a:xfrm>
        <a:prstGeom prst="rightBrace">
          <a:avLst>
            <a:gd name="adj1" fmla="val 4043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44450</xdr:colOff>
      <xdr:row>40</xdr:row>
      <xdr:rowOff>69850</xdr:rowOff>
    </xdr:from>
    <xdr:to>
      <xdr:col>11</xdr:col>
      <xdr:colOff>196850</xdr:colOff>
      <xdr:row>41</xdr:row>
      <xdr:rowOff>412750</xdr:rowOff>
    </xdr:to>
    <xdr:sp macro="" textlink="">
      <xdr:nvSpPr>
        <xdr:cNvPr id="5166" name="AutoShape 2"/>
        <xdr:cNvSpPr>
          <a:spLocks/>
        </xdr:cNvSpPr>
      </xdr:nvSpPr>
      <xdr:spPr bwMode="auto">
        <a:xfrm>
          <a:off x="6413500" y="10693400"/>
          <a:ext cx="152400" cy="819150"/>
        </a:xfrm>
        <a:prstGeom prst="rightBrace">
          <a:avLst>
            <a:gd name="adj1" fmla="val 447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204470</xdr:colOff>
      <xdr:row>35</xdr:row>
      <xdr:rowOff>259080</xdr:rowOff>
    </xdr:from>
    <xdr:to>
      <xdr:col>3</xdr:col>
      <xdr:colOff>667976</xdr:colOff>
      <xdr:row>37</xdr:row>
      <xdr:rowOff>209550</xdr:rowOff>
    </xdr:to>
    <xdr:sp macro="" textlink="">
      <xdr:nvSpPr>
        <xdr:cNvPr id="3075" name="Text Box 3"/>
        <xdr:cNvSpPr txBox="1">
          <a:spLocks noChangeArrowheads="1"/>
        </xdr:cNvSpPr>
      </xdr:nvSpPr>
      <xdr:spPr bwMode="auto">
        <a:xfrm>
          <a:off x="337820" y="9638030"/>
          <a:ext cx="2495550" cy="483870"/>
        </a:xfrm>
        <a:prstGeom prst="rect">
          <a:avLst/>
        </a:prstGeom>
        <a:solidFill>
          <a:srgbClr xmlns:mc="http://schemas.openxmlformats.org/markup-compatibility/2006" xmlns:a14="http://schemas.microsoft.com/office/drawing/2010/main" val="C0C0C0" mc:Ignorable="a14" a14:legacySpreadsheetColorIndex="22"/>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委託事業については、消費税上の役務の提供に相当し、委託に係る費用（受託収入）全体に消費税がかかるものです。</a:t>
          </a:r>
        </a:p>
      </xdr:txBody>
    </xdr:sp>
    <xdr:clientData/>
  </xdr:twoCellAnchor>
  <xdr:twoCellAnchor>
    <xdr:from>
      <xdr:col>1</xdr:col>
      <xdr:colOff>73025</xdr:colOff>
      <xdr:row>54</xdr:row>
      <xdr:rowOff>39370</xdr:rowOff>
    </xdr:from>
    <xdr:to>
      <xdr:col>3</xdr:col>
      <xdr:colOff>552458</xdr:colOff>
      <xdr:row>56</xdr:row>
      <xdr:rowOff>115570</xdr:rowOff>
    </xdr:to>
    <xdr:sp macro="" textlink="">
      <xdr:nvSpPr>
        <xdr:cNvPr id="3076" name="Text Box 4"/>
        <xdr:cNvSpPr txBox="1">
          <a:spLocks noChangeArrowheads="1"/>
        </xdr:cNvSpPr>
      </xdr:nvSpPr>
      <xdr:spPr bwMode="auto">
        <a:xfrm>
          <a:off x="205740" y="14904720"/>
          <a:ext cx="2453640" cy="487680"/>
        </a:xfrm>
        <a:prstGeom prst="rect">
          <a:avLst/>
        </a:prstGeom>
        <a:solidFill>
          <a:srgbClr xmlns:mc="http://schemas.openxmlformats.org/markup-compatibility/2006" xmlns:a14="http://schemas.microsoft.com/office/drawing/2010/main" val="C0C0C0" mc:Ignorable="a14" a14:legacySpreadsheetColorIndex="22"/>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委託事業については、消費税上の役務の提供に相当し、委託に係る費用（受託収入）全体に消費税がかかるものです。</a:t>
          </a:r>
        </a:p>
      </xdr:txBody>
    </xdr:sp>
    <xdr:clientData/>
  </xdr:twoCellAnchor>
  <xdr:twoCellAnchor>
    <xdr:from>
      <xdr:col>10</xdr:col>
      <xdr:colOff>463550</xdr:colOff>
      <xdr:row>23</xdr:row>
      <xdr:rowOff>152400</xdr:rowOff>
    </xdr:from>
    <xdr:to>
      <xdr:col>10</xdr:col>
      <xdr:colOff>533400</xdr:colOff>
      <xdr:row>25</xdr:row>
      <xdr:rowOff>266700</xdr:rowOff>
    </xdr:to>
    <xdr:sp macro="" textlink="">
      <xdr:nvSpPr>
        <xdr:cNvPr id="5169" name="AutoShape 5"/>
        <xdr:cNvSpPr>
          <a:spLocks/>
        </xdr:cNvSpPr>
      </xdr:nvSpPr>
      <xdr:spPr bwMode="auto">
        <a:xfrm>
          <a:off x="5791200" y="6902450"/>
          <a:ext cx="69850" cy="787400"/>
        </a:xfrm>
        <a:prstGeom prst="leftBrace">
          <a:avLst>
            <a:gd name="adj1" fmla="val 9393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1270</xdr:colOff>
      <xdr:row>50</xdr:row>
      <xdr:rowOff>0</xdr:rowOff>
    </xdr:from>
    <xdr:to>
      <xdr:col>10</xdr:col>
      <xdr:colOff>671241</xdr:colOff>
      <xdr:row>51</xdr:row>
      <xdr:rowOff>129540</xdr:rowOff>
    </xdr:to>
    <xdr:sp macro="" textlink="">
      <xdr:nvSpPr>
        <xdr:cNvPr id="3082" name="Text Box 10"/>
        <xdr:cNvSpPr txBox="1">
          <a:spLocks noChangeArrowheads="1"/>
        </xdr:cNvSpPr>
      </xdr:nvSpPr>
      <xdr:spPr bwMode="auto">
        <a:xfrm>
          <a:off x="5295900" y="12816840"/>
          <a:ext cx="647700" cy="32004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xdr:from>
      <xdr:col>9</xdr:col>
      <xdr:colOff>419100</xdr:colOff>
      <xdr:row>42</xdr:row>
      <xdr:rowOff>45720</xdr:rowOff>
    </xdr:from>
    <xdr:to>
      <xdr:col>10</xdr:col>
      <xdr:colOff>606985</xdr:colOff>
      <xdr:row>43</xdr:row>
      <xdr:rowOff>45720</xdr:rowOff>
    </xdr:to>
    <xdr:sp macro="" textlink="">
      <xdr:nvSpPr>
        <xdr:cNvPr id="3083" name="Text Box 11"/>
        <xdr:cNvSpPr txBox="1">
          <a:spLocks noChangeArrowheads="1"/>
        </xdr:cNvSpPr>
      </xdr:nvSpPr>
      <xdr:spPr bwMode="auto">
        <a:xfrm>
          <a:off x="5242560" y="11231880"/>
          <a:ext cx="640080" cy="32004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xdr:from>
      <xdr:col>9</xdr:col>
      <xdr:colOff>292735</xdr:colOff>
      <xdr:row>24</xdr:row>
      <xdr:rowOff>68580</xdr:rowOff>
    </xdr:from>
    <xdr:to>
      <xdr:col>10</xdr:col>
      <xdr:colOff>410241</xdr:colOff>
      <xdr:row>25</xdr:row>
      <xdr:rowOff>76200</xdr:rowOff>
    </xdr:to>
    <xdr:sp macro="" textlink="">
      <xdr:nvSpPr>
        <xdr:cNvPr id="3084" name="Text Box 12"/>
        <xdr:cNvSpPr txBox="1">
          <a:spLocks noChangeArrowheads="1"/>
        </xdr:cNvSpPr>
      </xdr:nvSpPr>
      <xdr:spPr bwMode="auto">
        <a:xfrm>
          <a:off x="5113020" y="6987540"/>
          <a:ext cx="632460" cy="34290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xdr:from>
      <xdr:col>9</xdr:col>
      <xdr:colOff>292735</xdr:colOff>
      <xdr:row>32</xdr:row>
      <xdr:rowOff>68580</xdr:rowOff>
    </xdr:from>
    <xdr:to>
      <xdr:col>10</xdr:col>
      <xdr:colOff>478898</xdr:colOff>
      <xdr:row>34</xdr:row>
      <xdr:rowOff>83820</xdr:rowOff>
    </xdr:to>
    <xdr:sp macro="" textlink="">
      <xdr:nvSpPr>
        <xdr:cNvPr id="3085" name="Text Box 13"/>
        <xdr:cNvSpPr txBox="1">
          <a:spLocks noChangeArrowheads="1"/>
        </xdr:cNvSpPr>
      </xdr:nvSpPr>
      <xdr:spPr bwMode="auto">
        <a:xfrm>
          <a:off x="5113020" y="8694420"/>
          <a:ext cx="647700" cy="335280"/>
        </a:xfrm>
        <a:prstGeom prst="rect">
          <a:avLst/>
        </a:prstGeom>
        <a:solidFill>
          <a:srgbClr xmlns:mc="http://schemas.openxmlformats.org/markup-compatibility/2006" xmlns:a14="http://schemas.microsoft.com/office/drawing/2010/main" val="C0C0C0" mc:Ignorable="a14" a14:legacySpreadsheetColorIndex="22"/>
        </a:solidFill>
        <a:ln w="158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税抜額とすること。</a:t>
          </a:r>
        </a:p>
      </xdr:txBody>
    </xdr:sp>
    <xdr:clientData/>
  </xdr:twoCellAnchor>
  <xdr:twoCellAnchor editAs="oneCell">
    <xdr:from>
      <xdr:col>9</xdr:col>
      <xdr:colOff>215900</xdr:colOff>
      <xdr:row>27</xdr:row>
      <xdr:rowOff>127000</xdr:rowOff>
    </xdr:from>
    <xdr:to>
      <xdr:col>10</xdr:col>
      <xdr:colOff>533400</xdr:colOff>
      <xdr:row>29</xdr:row>
      <xdr:rowOff>139700</xdr:rowOff>
    </xdr:to>
    <xdr:pic>
      <xdr:nvPicPr>
        <xdr:cNvPr id="517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2850" y="8058150"/>
          <a:ext cx="838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457200</xdr:colOff>
      <xdr:row>45</xdr:row>
      <xdr:rowOff>152400</xdr:rowOff>
    </xdr:from>
    <xdr:to>
      <xdr:col>10</xdr:col>
      <xdr:colOff>584200</xdr:colOff>
      <xdr:row>47</xdr:row>
      <xdr:rowOff>165100</xdr:rowOff>
    </xdr:to>
    <xdr:pic>
      <xdr:nvPicPr>
        <xdr:cNvPr id="5175"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4150" y="12534900"/>
          <a:ext cx="647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146050</xdr:colOff>
      <xdr:row>9</xdr:row>
      <xdr:rowOff>260350</xdr:rowOff>
    </xdr:from>
    <xdr:to>
      <xdr:col>2</xdr:col>
      <xdr:colOff>69850</xdr:colOff>
      <xdr:row>9</xdr:row>
      <xdr:rowOff>527050</xdr:rowOff>
    </xdr:to>
    <xdr:sp macro="" textlink="">
      <xdr:nvSpPr>
        <xdr:cNvPr id="5176" name="左中かっこ 1"/>
        <xdr:cNvSpPr>
          <a:spLocks/>
        </xdr:cNvSpPr>
      </xdr:nvSpPr>
      <xdr:spPr bwMode="auto">
        <a:xfrm>
          <a:off x="279400" y="2203450"/>
          <a:ext cx="133350" cy="266700"/>
        </a:xfrm>
        <a:prstGeom prst="leftBrace">
          <a:avLst>
            <a:gd name="adj1" fmla="val 8333"/>
            <a:gd name="adj2" fmla="val 50000"/>
          </a:avLst>
        </a:prstGeom>
        <a:solidFill>
          <a:srgbClr val="FFFFFF"/>
        </a:solidFill>
        <a:ln w="12700" algn="ctr">
          <a:solidFill>
            <a:srgbClr val="000000"/>
          </a:solidFill>
          <a:round/>
          <a:headEnd/>
          <a:tailEnd/>
        </a:ln>
      </xdr:spPr>
    </xdr:sp>
    <xdr:clientData/>
  </xdr:twoCellAnchor>
  <xdr:twoCellAnchor>
    <xdr:from>
      <xdr:col>0</xdr:col>
      <xdr:colOff>69850</xdr:colOff>
      <xdr:row>60</xdr:row>
      <xdr:rowOff>57150</xdr:rowOff>
    </xdr:from>
    <xdr:to>
      <xdr:col>1</xdr:col>
      <xdr:colOff>25400</xdr:colOff>
      <xdr:row>64</xdr:row>
      <xdr:rowOff>107950</xdr:rowOff>
    </xdr:to>
    <xdr:sp macro="" textlink="">
      <xdr:nvSpPr>
        <xdr:cNvPr id="5177" name="左中かっこ 2"/>
        <xdr:cNvSpPr>
          <a:spLocks/>
        </xdr:cNvSpPr>
      </xdr:nvSpPr>
      <xdr:spPr bwMode="auto">
        <a:xfrm>
          <a:off x="69850" y="15151100"/>
          <a:ext cx="88900" cy="768350"/>
        </a:xfrm>
        <a:prstGeom prst="leftBrace">
          <a:avLst>
            <a:gd name="adj1" fmla="val 8283"/>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25400</xdr:colOff>
      <xdr:row>24</xdr:row>
      <xdr:rowOff>88900</xdr:rowOff>
    </xdr:from>
    <xdr:to>
      <xdr:col>12</xdr:col>
      <xdr:colOff>196850</xdr:colOff>
      <xdr:row>25</xdr:row>
      <xdr:rowOff>438150</xdr:rowOff>
    </xdr:to>
    <xdr:sp macro="" textlink="">
      <xdr:nvSpPr>
        <xdr:cNvPr id="6153" name="AutoShape 5"/>
        <xdr:cNvSpPr>
          <a:spLocks/>
        </xdr:cNvSpPr>
      </xdr:nvSpPr>
      <xdr:spPr bwMode="auto">
        <a:xfrm>
          <a:off x="6330950" y="5842000"/>
          <a:ext cx="171450" cy="673100"/>
        </a:xfrm>
        <a:prstGeom prst="rightBrace">
          <a:avLst>
            <a:gd name="adj1" fmla="val 35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44450</xdr:colOff>
      <xdr:row>43</xdr:row>
      <xdr:rowOff>63500</xdr:rowOff>
    </xdr:from>
    <xdr:to>
      <xdr:col>12</xdr:col>
      <xdr:colOff>196850</xdr:colOff>
      <xdr:row>44</xdr:row>
      <xdr:rowOff>412750</xdr:rowOff>
    </xdr:to>
    <xdr:sp macro="" textlink="">
      <xdr:nvSpPr>
        <xdr:cNvPr id="6154" name="AutoShape 6"/>
        <xdr:cNvSpPr>
          <a:spLocks/>
        </xdr:cNvSpPr>
      </xdr:nvSpPr>
      <xdr:spPr bwMode="auto">
        <a:xfrm>
          <a:off x="6350000" y="10668000"/>
          <a:ext cx="152400" cy="850900"/>
        </a:xfrm>
        <a:prstGeom prst="rightBrace">
          <a:avLst>
            <a:gd name="adj1" fmla="val 5441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2541" zoomScaleNormal="243" zoomScaleSheetLayoutView="6" workbookViewId="0"/>
  </sheetViews>
  <sheetFormatPr defaultRowHeight="13"/>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view="pageBreakPreview" zoomScaleNormal="100" zoomScaleSheetLayoutView="100" workbookViewId="0">
      <selection activeCell="B10" sqref="B10:K10"/>
    </sheetView>
  </sheetViews>
  <sheetFormatPr defaultColWidth="9" defaultRowHeight="14"/>
  <cols>
    <col min="1" max="1" width="1.90625" style="43" customWidth="1"/>
    <col min="2" max="2" width="3" style="93" customWidth="1"/>
    <col min="3" max="3" width="25.453125" style="43" customWidth="1"/>
    <col min="4" max="4" width="12.453125" style="43" customWidth="1"/>
    <col min="5" max="5" width="10" style="43" customWidth="1"/>
    <col min="6" max="6" width="3.08984375" style="43" customWidth="1"/>
    <col min="7" max="7" width="2.90625" style="43" customWidth="1"/>
    <col min="8" max="8" width="6.453125" style="43" customWidth="1"/>
    <col min="9" max="9" width="3.90625" style="43" customWidth="1"/>
    <col min="10" max="10" width="7" style="43" customWidth="1"/>
    <col min="11" max="11" width="15.36328125" style="43" customWidth="1"/>
    <col min="12" max="12" width="2.90625" style="43" customWidth="1"/>
    <col min="13" max="13" width="57.453125" style="74" customWidth="1"/>
    <col min="14" max="14" width="9.90625" style="43" bestFit="1" customWidth="1"/>
    <col min="15" max="15" width="10.08984375" style="43" bestFit="1" customWidth="1"/>
    <col min="16" max="16384" width="9" style="43"/>
  </cols>
  <sheetData>
    <row r="1" spans="1:13" ht="25.5" customHeight="1" thickBot="1">
      <c r="B1" s="172" t="s">
        <v>28</v>
      </c>
      <c r="C1" s="172"/>
      <c r="D1" s="44"/>
      <c r="E1" s="44"/>
      <c r="F1" s="44"/>
      <c r="G1" s="44"/>
      <c r="H1" s="44"/>
      <c r="I1" s="44"/>
      <c r="J1" s="44"/>
      <c r="K1" s="44"/>
    </row>
    <row r="2" spans="1:13" ht="19.5" customHeight="1">
      <c r="A2" s="45"/>
      <c r="B2" s="182" t="s">
        <v>31</v>
      </c>
      <c r="C2" s="182"/>
      <c r="D2" s="182"/>
      <c r="E2" s="182"/>
      <c r="F2" s="182"/>
      <c r="G2" s="182"/>
      <c r="H2" s="182"/>
      <c r="I2" s="182"/>
      <c r="J2" s="182"/>
      <c r="K2" s="182"/>
      <c r="L2" s="46"/>
      <c r="M2" s="246" t="s">
        <v>87</v>
      </c>
    </row>
    <row r="3" spans="1:13" s="51" customFormat="1" ht="15.65" customHeight="1">
      <c r="A3" s="47"/>
      <c r="B3" s="49"/>
      <c r="C3" s="185"/>
      <c r="D3" s="185"/>
      <c r="E3" s="185"/>
      <c r="F3" s="48"/>
      <c r="G3" s="48"/>
      <c r="H3" s="183" t="s">
        <v>30</v>
      </c>
      <c r="I3" s="183"/>
      <c r="J3" s="183"/>
      <c r="K3" s="183"/>
      <c r="L3" s="50"/>
      <c r="M3" s="247"/>
    </row>
    <row r="4" spans="1:13" s="51" customFormat="1" ht="15" customHeight="1">
      <c r="A4" s="47"/>
      <c r="B4" s="49"/>
      <c r="C4" s="48"/>
      <c r="D4" s="48"/>
      <c r="E4" s="48"/>
      <c r="F4" s="48"/>
      <c r="G4" s="48"/>
      <c r="H4" s="184" t="s">
        <v>29</v>
      </c>
      <c r="I4" s="184"/>
      <c r="J4" s="184"/>
      <c r="K4" s="184"/>
      <c r="L4" s="50"/>
      <c r="M4" s="247"/>
    </row>
    <row r="5" spans="1:13" s="51" customFormat="1" ht="18" customHeight="1">
      <c r="A5" s="47"/>
      <c r="B5" s="179" t="s">
        <v>86</v>
      </c>
      <c r="C5" s="179"/>
      <c r="D5" s="179"/>
      <c r="E5" s="179"/>
      <c r="F5" s="179"/>
      <c r="G5" s="179"/>
      <c r="H5" s="179"/>
      <c r="I5" s="179"/>
      <c r="J5" s="179"/>
      <c r="K5" s="179"/>
      <c r="L5" s="50"/>
      <c r="M5" s="247"/>
    </row>
    <row r="6" spans="1:13" s="51" customFormat="1" ht="15.75" customHeight="1">
      <c r="A6" s="47"/>
      <c r="B6" s="179" t="s">
        <v>129</v>
      </c>
      <c r="C6" s="179"/>
      <c r="D6" s="179"/>
      <c r="E6" s="179"/>
      <c r="F6" s="179"/>
      <c r="G6" s="179"/>
      <c r="H6" s="179"/>
      <c r="I6" s="179"/>
      <c r="J6" s="179"/>
      <c r="K6" s="179"/>
      <c r="L6" s="50"/>
      <c r="M6" s="247"/>
    </row>
    <row r="7" spans="1:13" s="51" customFormat="1" ht="15.75" customHeight="1">
      <c r="A7" s="47"/>
      <c r="B7" s="49"/>
      <c r="C7" s="37"/>
      <c r="D7" s="37"/>
      <c r="E7" s="37"/>
      <c r="F7" s="179" t="s">
        <v>85</v>
      </c>
      <c r="G7" s="179"/>
      <c r="H7" s="179"/>
      <c r="I7" s="179"/>
      <c r="J7" s="179"/>
      <c r="K7" s="179"/>
      <c r="L7" s="50"/>
      <c r="M7" s="247"/>
    </row>
    <row r="8" spans="1:13" s="51" customFormat="1" ht="17.25" customHeight="1">
      <c r="A8" s="47"/>
      <c r="B8" s="49"/>
      <c r="C8" s="48"/>
      <c r="D8" s="48"/>
      <c r="E8" s="48"/>
      <c r="F8" s="179" t="s">
        <v>68</v>
      </c>
      <c r="G8" s="179"/>
      <c r="H8" s="179"/>
      <c r="I8" s="179"/>
      <c r="J8" s="179"/>
      <c r="K8" s="179"/>
      <c r="L8" s="50"/>
      <c r="M8" s="247"/>
    </row>
    <row r="9" spans="1:13" s="51" customFormat="1" ht="13.5" customHeight="1">
      <c r="A9" s="47"/>
      <c r="B9" s="49"/>
      <c r="C9" s="48"/>
      <c r="D9" s="48"/>
      <c r="E9" s="48"/>
      <c r="F9" s="179"/>
      <c r="G9" s="179"/>
      <c r="H9" s="179"/>
      <c r="I9" s="179"/>
      <c r="J9" s="179"/>
      <c r="K9" s="179"/>
      <c r="L9" s="50"/>
      <c r="M9" s="247"/>
    </row>
    <row r="10" spans="1:13" ht="35.25" customHeight="1" thickBot="1">
      <c r="A10" s="52"/>
      <c r="B10" s="189" t="s">
        <v>121</v>
      </c>
      <c r="C10" s="189"/>
      <c r="D10" s="189"/>
      <c r="E10" s="189"/>
      <c r="F10" s="189"/>
      <c r="G10" s="189"/>
      <c r="H10" s="189"/>
      <c r="I10" s="189"/>
      <c r="J10" s="189"/>
      <c r="K10" s="189"/>
      <c r="L10" s="53"/>
      <c r="M10" s="248"/>
    </row>
    <row r="11" spans="1:13" ht="27.65" customHeight="1">
      <c r="A11" s="52"/>
      <c r="B11" s="190" t="s">
        <v>77</v>
      </c>
      <c r="C11" s="190"/>
      <c r="D11" s="190"/>
      <c r="E11" s="190"/>
      <c r="F11" s="190"/>
      <c r="G11" s="190"/>
      <c r="H11" s="190"/>
      <c r="I11" s="190"/>
      <c r="J11" s="190"/>
      <c r="K11" s="190"/>
      <c r="L11" s="53"/>
      <c r="M11" s="121"/>
    </row>
    <row r="12" spans="1:13" ht="17.25" customHeight="1" thickBot="1">
      <c r="A12" s="52"/>
      <c r="B12" s="98">
        <v>1</v>
      </c>
      <c r="C12" s="42" t="s">
        <v>4</v>
      </c>
      <c r="D12" s="42"/>
      <c r="E12" s="42"/>
      <c r="F12" s="42"/>
      <c r="G12" s="42"/>
      <c r="H12" s="42"/>
      <c r="I12" s="42"/>
      <c r="J12" s="42"/>
      <c r="K12" s="41" t="s">
        <v>43</v>
      </c>
      <c r="L12" s="53"/>
      <c r="M12" s="213" t="s">
        <v>81</v>
      </c>
    </row>
    <row r="13" spans="1:13" s="51" customFormat="1" ht="22.5" customHeight="1" thickBot="1">
      <c r="A13" s="47"/>
      <c r="B13" s="209" t="s">
        <v>14</v>
      </c>
      <c r="C13" s="180"/>
      <c r="D13" s="99" t="s">
        <v>15</v>
      </c>
      <c r="E13" s="180" t="s">
        <v>44</v>
      </c>
      <c r="F13" s="180"/>
      <c r="G13" s="180"/>
      <c r="H13" s="180"/>
      <c r="I13" s="180"/>
      <c r="J13" s="180"/>
      <c r="K13" s="181"/>
      <c r="L13" s="50"/>
      <c r="M13" s="214"/>
    </row>
    <row r="14" spans="1:13" s="56" customFormat="1" ht="27" customHeight="1" thickTop="1">
      <c r="A14" s="54"/>
      <c r="B14" s="200" t="s">
        <v>5</v>
      </c>
      <c r="C14" s="215"/>
      <c r="D14" s="100">
        <f>SUM(D15:D16)</f>
        <v>1319250</v>
      </c>
      <c r="E14" s="195" t="s">
        <v>120</v>
      </c>
      <c r="F14" s="196"/>
      <c r="G14" s="196"/>
      <c r="H14" s="196"/>
      <c r="I14" s="196"/>
      <c r="J14" s="196"/>
      <c r="K14" s="197"/>
      <c r="L14" s="55"/>
      <c r="M14" s="118" t="s">
        <v>101</v>
      </c>
    </row>
    <row r="15" spans="1:13" s="56" customFormat="1" ht="29.25" customHeight="1">
      <c r="A15" s="54"/>
      <c r="B15" s="193" t="s">
        <v>78</v>
      </c>
      <c r="C15" s="7" t="s">
        <v>34</v>
      </c>
      <c r="D15" s="6">
        <f>D39</f>
        <v>1089020</v>
      </c>
      <c r="E15" s="216" t="s">
        <v>100</v>
      </c>
      <c r="F15" s="217"/>
      <c r="G15" s="217"/>
      <c r="H15" s="217"/>
      <c r="I15" s="217"/>
      <c r="J15" s="217"/>
      <c r="K15" s="218"/>
      <c r="L15" s="55"/>
      <c r="M15" s="222"/>
    </row>
    <row r="16" spans="1:13" s="56" customFormat="1" ht="28.5" customHeight="1" thickBot="1">
      <c r="A16" s="54"/>
      <c r="B16" s="194"/>
      <c r="C16" s="8" t="s">
        <v>35</v>
      </c>
      <c r="D16" s="9">
        <f>D59</f>
        <v>230230</v>
      </c>
      <c r="E16" s="219"/>
      <c r="F16" s="220"/>
      <c r="G16" s="220"/>
      <c r="H16" s="220"/>
      <c r="I16" s="220"/>
      <c r="J16" s="220"/>
      <c r="K16" s="221"/>
      <c r="L16" s="55"/>
      <c r="M16" s="223"/>
    </row>
    <row r="17" spans="1:13" s="56" customFormat="1" ht="11.15" customHeight="1">
      <c r="A17" s="54"/>
      <c r="B17" s="95"/>
      <c r="C17" s="39"/>
      <c r="D17" s="96"/>
      <c r="E17" s="97"/>
      <c r="F17" s="97"/>
      <c r="G17" s="97"/>
      <c r="H17" s="97"/>
      <c r="I17" s="97"/>
      <c r="J17" s="97"/>
      <c r="K17" s="97"/>
      <c r="L17" s="55"/>
      <c r="M17" s="107"/>
    </row>
    <row r="18" spans="1:13" ht="19.5" customHeight="1" thickBot="1">
      <c r="A18" s="52"/>
      <c r="B18" s="98">
        <v>2</v>
      </c>
      <c r="C18" s="42" t="s">
        <v>7</v>
      </c>
      <c r="D18" s="42"/>
      <c r="E18" s="42"/>
      <c r="F18" s="42"/>
      <c r="G18" s="42"/>
      <c r="H18" s="42"/>
      <c r="I18" s="42"/>
      <c r="J18" s="42"/>
      <c r="K18" s="42"/>
      <c r="L18" s="53"/>
      <c r="M18" s="108"/>
    </row>
    <row r="19" spans="1:13" s="51" customFormat="1" ht="31" customHeight="1" thickBot="1">
      <c r="A19" s="47"/>
      <c r="B19" s="212" t="s">
        <v>14</v>
      </c>
      <c r="C19" s="210"/>
      <c r="D19" s="77" t="s">
        <v>33</v>
      </c>
      <c r="E19" s="210" t="s">
        <v>45</v>
      </c>
      <c r="F19" s="210"/>
      <c r="G19" s="210"/>
      <c r="H19" s="210"/>
      <c r="I19" s="210"/>
      <c r="J19" s="210"/>
      <c r="K19" s="211"/>
      <c r="L19" s="50"/>
      <c r="M19" s="119"/>
    </row>
    <row r="20" spans="1:13" ht="22.75" customHeight="1" thickTop="1" thickBot="1">
      <c r="A20" s="52"/>
      <c r="B20" s="191" t="s">
        <v>5</v>
      </c>
      <c r="C20" s="192"/>
      <c r="D20" s="82">
        <f>D39+D59</f>
        <v>1319250</v>
      </c>
      <c r="E20" s="83"/>
      <c r="F20" s="84"/>
      <c r="G20" s="84"/>
      <c r="H20" s="84"/>
      <c r="I20" s="84"/>
      <c r="J20" s="84"/>
      <c r="K20" s="85"/>
      <c r="L20" s="53"/>
      <c r="M20" s="119"/>
    </row>
    <row r="21" spans="1:13" ht="29.25" customHeight="1" thickTop="1">
      <c r="A21" s="52"/>
      <c r="B21" s="200" t="s">
        <v>6</v>
      </c>
      <c r="C21" s="201"/>
      <c r="D21" s="86">
        <f>D22+D23+D24+D27+D32+D36</f>
        <v>1089020</v>
      </c>
      <c r="E21" s="87"/>
      <c r="F21" s="88"/>
      <c r="G21" s="88"/>
      <c r="H21" s="88"/>
      <c r="I21" s="88"/>
      <c r="J21" s="88"/>
      <c r="K21" s="89"/>
      <c r="L21" s="53"/>
      <c r="M21" s="119"/>
    </row>
    <row r="22" spans="1:13" s="51" customFormat="1" ht="38.5" customHeight="1">
      <c r="A22" s="47"/>
      <c r="B22" s="91" t="s">
        <v>36</v>
      </c>
      <c r="C22" s="11" t="s">
        <v>42</v>
      </c>
      <c r="D22" s="12">
        <f>+K22</f>
        <v>414000</v>
      </c>
      <c r="E22" s="13">
        <v>20700</v>
      </c>
      <c r="F22" s="14" t="s">
        <v>0</v>
      </c>
      <c r="G22" s="14" t="s">
        <v>25</v>
      </c>
      <c r="H22" s="15">
        <v>20</v>
      </c>
      <c r="I22" s="14" t="s">
        <v>1</v>
      </c>
      <c r="J22" s="16" t="s">
        <v>26</v>
      </c>
      <c r="K22" s="17">
        <f>+E22*H22</f>
        <v>414000</v>
      </c>
      <c r="L22" s="50"/>
      <c r="M22" s="222" t="s">
        <v>102</v>
      </c>
    </row>
    <row r="23" spans="1:13" s="51" customFormat="1" ht="38.5" customHeight="1">
      <c r="A23" s="47"/>
      <c r="B23" s="91" t="s">
        <v>37</v>
      </c>
      <c r="C23" s="10" t="s">
        <v>3</v>
      </c>
      <c r="D23" s="12">
        <f>+K23</f>
        <v>121500</v>
      </c>
      <c r="E23" s="13">
        <v>8100</v>
      </c>
      <c r="F23" s="14" t="s">
        <v>0</v>
      </c>
      <c r="G23" s="14" t="s">
        <v>25</v>
      </c>
      <c r="H23" s="15">
        <v>15</v>
      </c>
      <c r="I23" s="14" t="s">
        <v>1</v>
      </c>
      <c r="J23" s="16" t="s">
        <v>26</v>
      </c>
      <c r="K23" s="17">
        <f>+E23*H23</f>
        <v>121500</v>
      </c>
      <c r="L23" s="50"/>
      <c r="M23" s="223"/>
    </row>
    <row r="24" spans="1:13" s="51" customFormat="1" ht="25.75" customHeight="1">
      <c r="A24" s="47"/>
      <c r="B24" s="92"/>
      <c r="C24" s="186" t="s">
        <v>2</v>
      </c>
      <c r="D24" s="208">
        <f>K24+K25+K26</f>
        <v>275926</v>
      </c>
      <c r="E24" s="175" t="s">
        <v>103</v>
      </c>
      <c r="F24" s="176"/>
      <c r="G24" s="176"/>
      <c r="H24" s="176"/>
      <c r="I24" s="176"/>
      <c r="J24" s="176"/>
      <c r="K24" s="30">
        <v>211111</v>
      </c>
      <c r="L24" s="50"/>
      <c r="M24" s="222" t="s">
        <v>91</v>
      </c>
    </row>
    <row r="25" spans="1:13" s="51" customFormat="1" ht="25.75" customHeight="1">
      <c r="A25" s="47"/>
      <c r="B25" s="59" t="s">
        <v>38</v>
      </c>
      <c r="C25" s="187"/>
      <c r="D25" s="198"/>
      <c r="E25" s="1" t="s">
        <v>82</v>
      </c>
      <c r="F25" s="4"/>
      <c r="G25" s="4"/>
      <c r="H25" s="4"/>
      <c r="I25" s="4"/>
      <c r="J25" s="4"/>
      <c r="K25" s="21">
        <v>50926</v>
      </c>
      <c r="L25" s="50"/>
      <c r="M25" s="227"/>
    </row>
    <row r="26" spans="1:13" s="51" customFormat="1" ht="25.75" customHeight="1">
      <c r="A26" s="47"/>
      <c r="B26" s="60"/>
      <c r="C26" s="188"/>
      <c r="D26" s="199"/>
      <c r="E26" s="26" t="s">
        <v>104</v>
      </c>
      <c r="F26" s="5"/>
      <c r="G26" s="5"/>
      <c r="H26" s="5"/>
      <c r="I26" s="5"/>
      <c r="J26" s="3"/>
      <c r="K26" s="27">
        <v>13889</v>
      </c>
      <c r="L26" s="50"/>
      <c r="M26" s="223"/>
    </row>
    <row r="27" spans="1:13" s="51" customFormat="1" ht="13.5" customHeight="1">
      <c r="A27" s="47"/>
      <c r="B27" s="92" t="s">
        <v>39</v>
      </c>
      <c r="C27" s="18" t="s">
        <v>8</v>
      </c>
      <c r="D27" s="19">
        <f>SUM(D28:D31)</f>
        <v>166000</v>
      </c>
      <c r="E27" s="28"/>
      <c r="F27" s="29"/>
      <c r="G27" s="29"/>
      <c r="H27" s="29"/>
      <c r="I27" s="29"/>
      <c r="J27" s="29"/>
      <c r="K27" s="30"/>
      <c r="L27" s="50"/>
      <c r="M27" s="119"/>
    </row>
    <row r="28" spans="1:13" s="51" customFormat="1" ht="13.5" customHeight="1">
      <c r="A28" s="47"/>
      <c r="B28" s="59"/>
      <c r="C28" s="22" t="s">
        <v>11</v>
      </c>
      <c r="D28" s="23">
        <f>+K28</f>
        <v>24000</v>
      </c>
      <c r="E28" s="177" t="s">
        <v>105</v>
      </c>
      <c r="F28" s="178"/>
      <c r="G28" s="178"/>
      <c r="H28" s="178"/>
      <c r="I28" s="178"/>
      <c r="J28" s="178"/>
      <c r="K28" s="21">
        <v>24000</v>
      </c>
      <c r="L28" s="50"/>
      <c r="M28" s="119"/>
    </row>
    <row r="29" spans="1:13" s="51" customFormat="1" ht="13.5" customHeight="1">
      <c r="A29" s="47"/>
      <c r="B29" s="59"/>
      <c r="C29" s="69" t="s">
        <v>12</v>
      </c>
      <c r="D29" s="94">
        <v>12000</v>
      </c>
      <c r="E29" s="1" t="s">
        <v>112</v>
      </c>
      <c r="F29" s="4"/>
      <c r="G29" s="4"/>
      <c r="H29" s="4"/>
      <c r="I29" s="4"/>
      <c r="J29" s="4"/>
      <c r="K29" s="21">
        <v>12000</v>
      </c>
      <c r="L29" s="50"/>
      <c r="M29" s="119"/>
    </row>
    <row r="30" spans="1:13" s="51" customFormat="1" ht="13.5" customHeight="1">
      <c r="A30" s="47"/>
      <c r="B30" s="59"/>
      <c r="C30" s="69" t="s">
        <v>46</v>
      </c>
      <c r="D30" s="94">
        <v>10000</v>
      </c>
      <c r="E30" s="1" t="s">
        <v>113</v>
      </c>
      <c r="F30" s="4"/>
      <c r="G30" s="4"/>
      <c r="H30" s="4"/>
      <c r="I30" s="4"/>
      <c r="J30" s="4"/>
      <c r="K30" s="21">
        <v>30000</v>
      </c>
      <c r="L30" s="50"/>
      <c r="M30" s="119"/>
    </row>
    <row r="31" spans="1:13" s="51" customFormat="1" ht="13.5" customHeight="1">
      <c r="A31" s="47"/>
      <c r="B31" s="60"/>
      <c r="C31" s="24" t="s">
        <v>124</v>
      </c>
      <c r="D31" s="25">
        <f>+K31</f>
        <v>120000</v>
      </c>
      <c r="E31" s="173" t="s">
        <v>108</v>
      </c>
      <c r="F31" s="174"/>
      <c r="G31" s="174"/>
      <c r="H31" s="3"/>
      <c r="I31" s="3"/>
      <c r="J31" s="3"/>
      <c r="K31" s="27">
        <v>120000</v>
      </c>
      <c r="L31" s="50"/>
      <c r="M31" s="119"/>
    </row>
    <row r="32" spans="1:13" s="51" customFormat="1" ht="15.75" customHeight="1">
      <c r="A32" s="47"/>
      <c r="B32" s="92" t="s">
        <v>40</v>
      </c>
      <c r="C32" s="18" t="s">
        <v>9</v>
      </c>
      <c r="D32" s="19">
        <f>+D33</f>
        <v>30926</v>
      </c>
      <c r="E32" s="28"/>
      <c r="F32" s="29"/>
      <c r="G32" s="29"/>
      <c r="H32" s="29"/>
      <c r="I32" s="29"/>
      <c r="J32" s="29"/>
      <c r="K32" s="30"/>
      <c r="L32" s="50"/>
      <c r="M32" s="119"/>
    </row>
    <row r="33" spans="1:13" s="51" customFormat="1" ht="13.75" customHeight="1">
      <c r="A33" s="47"/>
      <c r="B33" s="202"/>
      <c r="C33" s="187" t="s">
        <v>13</v>
      </c>
      <c r="D33" s="198">
        <f>SUM(K33:K35)</f>
        <v>30926</v>
      </c>
      <c r="E33" s="1" t="s">
        <v>111</v>
      </c>
      <c r="F33" s="2"/>
      <c r="G33" s="2"/>
      <c r="H33" s="2"/>
      <c r="I33" s="2"/>
      <c r="J33" s="2"/>
      <c r="K33" s="21">
        <v>5926</v>
      </c>
      <c r="L33" s="50"/>
      <c r="M33" s="222" t="s">
        <v>89</v>
      </c>
    </row>
    <row r="34" spans="1:13" s="51" customFormat="1" ht="13.75" customHeight="1">
      <c r="A34" s="47"/>
      <c r="B34" s="202"/>
      <c r="C34" s="187"/>
      <c r="D34" s="198"/>
      <c r="E34" s="1" t="s">
        <v>114</v>
      </c>
      <c r="F34" s="2"/>
      <c r="G34" s="2"/>
      <c r="H34" s="2"/>
      <c r="I34" s="2"/>
      <c r="J34" s="2"/>
      <c r="K34" s="21">
        <v>24000</v>
      </c>
      <c r="L34" s="50"/>
      <c r="M34" s="227"/>
    </row>
    <row r="35" spans="1:13" s="51" customFormat="1" ht="13.75" customHeight="1">
      <c r="A35" s="47"/>
      <c r="B35" s="203"/>
      <c r="C35" s="188"/>
      <c r="D35" s="199"/>
      <c r="E35" s="26" t="s">
        <v>110</v>
      </c>
      <c r="F35" s="3"/>
      <c r="G35" s="3"/>
      <c r="H35" s="3"/>
      <c r="I35" s="3"/>
      <c r="J35" s="3"/>
      <c r="K35" s="27">
        <v>1000</v>
      </c>
      <c r="L35" s="50"/>
      <c r="M35" s="223"/>
    </row>
    <row r="36" spans="1:13" s="51" customFormat="1" ht="17.5" customHeight="1">
      <c r="A36" s="47"/>
      <c r="B36" s="92" t="s">
        <v>41</v>
      </c>
      <c r="C36" s="18" t="s">
        <v>10</v>
      </c>
      <c r="D36" s="19">
        <f>K38</f>
        <v>80668</v>
      </c>
      <c r="E36" s="228" t="s">
        <v>122</v>
      </c>
      <c r="F36" s="229"/>
      <c r="G36" s="229"/>
      <c r="H36" s="229"/>
      <c r="I36" s="229"/>
      <c r="J36" s="229"/>
      <c r="K36" s="230"/>
      <c r="L36" s="236"/>
      <c r="M36" s="222"/>
    </row>
    <row r="37" spans="1:13" s="51" customFormat="1" ht="17.5" customHeight="1">
      <c r="A37" s="47"/>
      <c r="B37" s="59"/>
      <c r="C37" s="22"/>
      <c r="D37" s="23"/>
      <c r="E37" s="231"/>
      <c r="F37" s="232"/>
      <c r="G37" s="232"/>
      <c r="H37" s="232"/>
      <c r="I37" s="232"/>
      <c r="J37" s="232"/>
      <c r="K37" s="233"/>
      <c r="L37" s="236"/>
      <c r="M37" s="227"/>
    </row>
    <row r="38" spans="1:13" ht="17.5" customHeight="1">
      <c r="A38" s="52"/>
      <c r="B38" s="60"/>
      <c r="C38" s="24"/>
      <c r="D38" s="58"/>
      <c r="E38" s="40"/>
      <c r="F38" s="237">
        <f>D22+D23+D24+D27+D32</f>
        <v>1008352</v>
      </c>
      <c r="G38" s="238"/>
      <c r="H38" s="238"/>
      <c r="I38" s="40" t="s">
        <v>27</v>
      </c>
      <c r="J38" s="38">
        <v>0.08</v>
      </c>
      <c r="K38" s="62">
        <f>ROUND(F38*0.08,0)</f>
        <v>80668</v>
      </c>
      <c r="L38" s="236"/>
      <c r="M38" s="223"/>
    </row>
    <row r="39" spans="1:13" ht="19.399999999999999" customHeight="1" thickBot="1">
      <c r="A39" s="52"/>
      <c r="B39" s="204" t="s">
        <v>16</v>
      </c>
      <c r="C39" s="205"/>
      <c r="D39" s="63">
        <f>D22+D23+D24+D27+D32+D36+D37</f>
        <v>1089020</v>
      </c>
      <c r="E39" s="78"/>
      <c r="F39" s="64"/>
      <c r="G39" s="64"/>
      <c r="H39" s="65"/>
      <c r="I39" s="64"/>
      <c r="J39" s="32"/>
      <c r="K39" s="66"/>
      <c r="L39" s="53"/>
      <c r="M39" s="119"/>
    </row>
    <row r="40" spans="1:13" s="51" customFormat="1" ht="13.5" customHeight="1" thickTop="1">
      <c r="A40" s="47"/>
      <c r="B40" s="242" t="s">
        <v>17</v>
      </c>
      <c r="C40" s="243"/>
      <c r="D40" s="206">
        <f>D59</f>
        <v>230230</v>
      </c>
      <c r="E40" s="79"/>
      <c r="F40" s="80"/>
      <c r="G40" s="80"/>
      <c r="H40" s="80"/>
      <c r="I40" s="80"/>
      <c r="J40" s="80"/>
      <c r="K40" s="81"/>
      <c r="L40" s="50"/>
      <c r="M40" s="224"/>
    </row>
    <row r="41" spans="1:13" s="51" customFormat="1" ht="12" customHeight="1">
      <c r="A41" s="47"/>
      <c r="B41" s="244"/>
      <c r="C41" s="245"/>
      <c r="D41" s="207"/>
      <c r="E41" s="26"/>
      <c r="F41" s="5"/>
      <c r="G41" s="5"/>
      <c r="H41" s="5"/>
      <c r="I41" s="5"/>
      <c r="J41" s="5"/>
      <c r="K41" s="27"/>
      <c r="L41" s="50"/>
      <c r="M41" s="225"/>
    </row>
    <row r="42" spans="1:13" s="51" customFormat="1" ht="39" customHeight="1">
      <c r="A42" s="47"/>
      <c r="B42" s="91" t="s">
        <v>36</v>
      </c>
      <c r="C42" s="11" t="s">
        <v>42</v>
      </c>
      <c r="D42" s="12">
        <f>K42</f>
        <v>103500</v>
      </c>
      <c r="E42" s="13">
        <v>20700</v>
      </c>
      <c r="F42" s="14" t="s">
        <v>0</v>
      </c>
      <c r="G42" s="14" t="s">
        <v>25</v>
      </c>
      <c r="H42" s="15">
        <v>5</v>
      </c>
      <c r="I42" s="14" t="s">
        <v>1</v>
      </c>
      <c r="J42" s="14"/>
      <c r="K42" s="17">
        <f>E42*H42</f>
        <v>103500</v>
      </c>
      <c r="L42" s="50"/>
      <c r="M42" s="222" t="s">
        <v>98</v>
      </c>
    </row>
    <row r="43" spans="1:13" s="51" customFormat="1" ht="39" customHeight="1">
      <c r="A43" s="47"/>
      <c r="B43" s="59" t="s">
        <v>37</v>
      </c>
      <c r="C43" s="10" t="s">
        <v>3</v>
      </c>
      <c r="D43" s="23">
        <f>K43</f>
        <v>0</v>
      </c>
      <c r="E43" s="33"/>
      <c r="F43" s="34"/>
      <c r="G43" s="34"/>
      <c r="H43" s="34"/>
      <c r="I43" s="34"/>
      <c r="J43" s="34"/>
      <c r="K43" s="17">
        <v>0</v>
      </c>
      <c r="L43" s="50"/>
      <c r="M43" s="223"/>
    </row>
    <row r="44" spans="1:13" s="51" customFormat="1" ht="22.4" customHeight="1">
      <c r="A44" s="47"/>
      <c r="B44" s="92" t="s">
        <v>38</v>
      </c>
      <c r="C44" s="22" t="s">
        <v>18</v>
      </c>
      <c r="D44" s="19">
        <f>K44+K45+K46</f>
        <v>54286</v>
      </c>
      <c r="E44" s="31" t="s">
        <v>70</v>
      </c>
      <c r="F44" s="76"/>
      <c r="G44" s="76"/>
      <c r="H44" s="76"/>
      <c r="I44" s="76"/>
      <c r="J44" s="4"/>
      <c r="K44" s="21">
        <v>54286</v>
      </c>
      <c r="L44" s="50"/>
      <c r="M44" s="222" t="s">
        <v>90</v>
      </c>
    </row>
    <row r="45" spans="1:13" s="51" customFormat="1" ht="22.4" customHeight="1">
      <c r="A45" s="47"/>
      <c r="B45" s="59"/>
      <c r="C45" s="22"/>
      <c r="D45" s="23"/>
      <c r="E45" s="239"/>
      <c r="F45" s="240"/>
      <c r="G45" s="240"/>
      <c r="H45" s="40"/>
      <c r="I45" s="40"/>
      <c r="J45" s="2"/>
      <c r="K45" s="21"/>
      <c r="L45" s="50"/>
      <c r="M45" s="227"/>
    </row>
    <row r="46" spans="1:13" s="51" customFormat="1" ht="22.4" customHeight="1">
      <c r="A46" s="47"/>
      <c r="B46" s="60"/>
      <c r="C46" s="22"/>
      <c r="D46" s="23"/>
      <c r="E46" s="241"/>
      <c r="F46" s="238"/>
      <c r="G46" s="238"/>
      <c r="H46" s="174"/>
      <c r="I46" s="174"/>
      <c r="J46" s="174"/>
      <c r="K46" s="27"/>
      <c r="L46" s="50"/>
      <c r="M46" s="223"/>
    </row>
    <row r="47" spans="1:13" s="51" customFormat="1" ht="13.5" customHeight="1">
      <c r="A47" s="47"/>
      <c r="B47" s="59" t="s">
        <v>39</v>
      </c>
      <c r="C47" s="18" t="s">
        <v>19</v>
      </c>
      <c r="D47" s="19">
        <f>D48+D49</f>
        <v>48000</v>
      </c>
      <c r="E47" s="20"/>
      <c r="F47" s="29"/>
      <c r="G47" s="29"/>
      <c r="H47" s="29"/>
      <c r="I47" s="29"/>
      <c r="J47" s="29"/>
      <c r="K47" s="30"/>
      <c r="L47" s="50"/>
      <c r="M47" s="224"/>
    </row>
    <row r="48" spans="1:13" s="51" customFormat="1" ht="13.5" customHeight="1">
      <c r="A48" s="47"/>
      <c r="B48" s="59"/>
      <c r="C48" s="22" t="s">
        <v>20</v>
      </c>
      <c r="D48" s="23">
        <f>K48</f>
        <v>8000</v>
      </c>
      <c r="E48" s="178" t="s">
        <v>105</v>
      </c>
      <c r="F48" s="178"/>
      <c r="G48" s="178"/>
      <c r="H48" s="178"/>
      <c r="I48" s="178"/>
      <c r="J48" s="178"/>
      <c r="K48" s="21">
        <v>8000</v>
      </c>
      <c r="L48" s="50"/>
      <c r="M48" s="226"/>
    </row>
    <row r="49" spans="1:15" s="51" customFormat="1" ht="13.5" customHeight="1">
      <c r="A49" s="47"/>
      <c r="B49" s="59"/>
      <c r="C49" s="22" t="s">
        <v>21</v>
      </c>
      <c r="D49" s="23">
        <f>K49</f>
        <v>40000</v>
      </c>
      <c r="E49" s="124" t="s">
        <v>115</v>
      </c>
      <c r="F49" s="124"/>
      <c r="G49" s="124"/>
      <c r="H49" s="124"/>
      <c r="I49" s="40"/>
      <c r="J49" s="90" t="s">
        <v>119</v>
      </c>
      <c r="K49" s="21">
        <v>40000</v>
      </c>
      <c r="L49" s="50"/>
      <c r="M49" s="226"/>
      <c r="O49" s="57"/>
    </row>
    <row r="50" spans="1:15" s="51" customFormat="1" ht="10.75" customHeight="1">
      <c r="A50" s="47"/>
      <c r="B50" s="60"/>
      <c r="C50" s="35"/>
      <c r="D50" s="25"/>
      <c r="E50" s="174"/>
      <c r="F50" s="174"/>
      <c r="G50" s="3"/>
      <c r="H50" s="238"/>
      <c r="I50" s="238"/>
      <c r="J50" s="238"/>
      <c r="K50" s="27"/>
      <c r="L50" s="50"/>
      <c r="M50" s="225"/>
      <c r="O50" s="57"/>
    </row>
    <row r="51" spans="1:15" s="51" customFormat="1" ht="13.5" customHeight="1">
      <c r="A51" s="47"/>
      <c r="B51" s="59" t="s">
        <v>40</v>
      </c>
      <c r="C51" s="22" t="s">
        <v>9</v>
      </c>
      <c r="D51" s="23">
        <f>D52</f>
        <v>13481</v>
      </c>
      <c r="E51" s="2"/>
      <c r="F51" s="2"/>
      <c r="G51" s="2"/>
      <c r="H51" s="2"/>
      <c r="I51" s="2"/>
      <c r="J51" s="2"/>
      <c r="K51" s="21"/>
      <c r="L51" s="50"/>
      <c r="M51" s="119"/>
      <c r="O51" s="57"/>
    </row>
    <row r="52" spans="1:15" s="51" customFormat="1" ht="15" customHeight="1">
      <c r="A52" s="47"/>
      <c r="B52" s="59"/>
      <c r="C52" s="22" t="s">
        <v>22</v>
      </c>
      <c r="D52" s="23">
        <f>K52+K53</f>
        <v>13481</v>
      </c>
      <c r="E52" s="4" t="s">
        <v>69</v>
      </c>
      <c r="F52" s="2"/>
      <c r="G52" s="2"/>
      <c r="H52" s="2"/>
      <c r="I52" s="2" t="s">
        <v>25</v>
      </c>
      <c r="J52" s="4" t="s">
        <v>117</v>
      </c>
      <c r="K52" s="21">
        <v>1481</v>
      </c>
      <c r="L52" s="50"/>
      <c r="M52" s="222" t="s">
        <v>89</v>
      </c>
      <c r="O52" s="57"/>
    </row>
    <row r="53" spans="1:15" s="51" customFormat="1" ht="13.5" customHeight="1">
      <c r="A53" s="47"/>
      <c r="B53" s="59"/>
      <c r="C53" s="22"/>
      <c r="D53" s="23"/>
      <c r="E53" s="4" t="s">
        <v>116</v>
      </c>
      <c r="F53" s="2"/>
      <c r="G53" s="2"/>
      <c r="H53" s="2" t="s">
        <v>99</v>
      </c>
      <c r="I53" s="2" t="s">
        <v>25</v>
      </c>
      <c r="J53" s="4" t="s">
        <v>24</v>
      </c>
      <c r="K53" s="21">
        <v>12000</v>
      </c>
      <c r="L53" s="50"/>
      <c r="M53" s="227"/>
      <c r="O53" s="57"/>
    </row>
    <row r="54" spans="1:15" s="51" customFormat="1" ht="15.75" customHeight="1">
      <c r="A54" s="47"/>
      <c r="B54" s="60"/>
      <c r="C54" s="24"/>
      <c r="D54" s="25"/>
      <c r="E54" s="3"/>
      <c r="F54" s="3"/>
      <c r="G54" s="2"/>
      <c r="H54" s="3"/>
      <c r="I54" s="3"/>
      <c r="J54" s="3"/>
      <c r="K54" s="27"/>
      <c r="L54" s="50"/>
      <c r="M54" s="223"/>
      <c r="O54" s="57"/>
    </row>
    <row r="55" spans="1:15" s="51" customFormat="1" ht="14.5" customHeight="1">
      <c r="A55" s="47"/>
      <c r="B55" s="59" t="s">
        <v>41</v>
      </c>
      <c r="C55" s="22" t="s">
        <v>10</v>
      </c>
      <c r="D55" s="68">
        <f>K58</f>
        <v>10963</v>
      </c>
      <c r="E55" s="228" t="s">
        <v>118</v>
      </c>
      <c r="F55" s="229"/>
      <c r="G55" s="229"/>
      <c r="H55" s="229"/>
      <c r="I55" s="229"/>
      <c r="J55" s="229"/>
      <c r="K55" s="230"/>
      <c r="L55" s="50"/>
      <c r="M55" s="222"/>
    </row>
    <row r="56" spans="1:15" ht="14.5" customHeight="1">
      <c r="A56" s="52"/>
      <c r="B56" s="59"/>
      <c r="C56" s="69"/>
      <c r="D56" s="68"/>
      <c r="E56" s="231"/>
      <c r="F56" s="232"/>
      <c r="G56" s="232"/>
      <c r="H56" s="232"/>
      <c r="I56" s="232"/>
      <c r="J56" s="232"/>
      <c r="K56" s="233"/>
      <c r="L56" s="53"/>
      <c r="M56" s="227"/>
    </row>
    <row r="57" spans="1:15" ht="11.5" customHeight="1">
      <c r="A57" s="52"/>
      <c r="B57" s="59"/>
      <c r="C57" s="69"/>
      <c r="D57" s="68"/>
      <c r="E57" s="239"/>
      <c r="F57" s="240"/>
      <c r="G57" s="240"/>
      <c r="H57" s="240"/>
      <c r="I57" s="40"/>
      <c r="J57" s="40"/>
      <c r="K57" s="62"/>
      <c r="L57" s="53"/>
      <c r="M57" s="227"/>
    </row>
    <row r="58" spans="1:15" ht="16.5" customHeight="1">
      <c r="A58" s="52"/>
      <c r="B58" s="60"/>
      <c r="C58" s="36"/>
      <c r="D58" s="58"/>
      <c r="E58" s="67"/>
      <c r="F58" s="61"/>
      <c r="G58" s="237">
        <f>D42+D43+D44+D47+D51</f>
        <v>219267</v>
      </c>
      <c r="H58" s="238"/>
      <c r="I58" s="61" t="s">
        <v>27</v>
      </c>
      <c r="J58" s="70">
        <v>0.08</v>
      </c>
      <c r="K58" s="62">
        <f>ROUND(G58*0.05,0)</f>
        <v>10963</v>
      </c>
      <c r="L58" s="53"/>
      <c r="M58" s="223"/>
    </row>
    <row r="59" spans="1:15" ht="17.5" customHeight="1" thickBot="1">
      <c r="A59" s="52"/>
      <c r="B59" s="249" t="s">
        <v>16</v>
      </c>
      <c r="C59" s="250"/>
      <c r="D59" s="101">
        <f>D42+D43+D44+D47+D51+D55</f>
        <v>230230</v>
      </c>
      <c r="E59" s="102"/>
      <c r="F59" s="102"/>
      <c r="G59" s="102"/>
      <c r="H59" s="102"/>
      <c r="I59" s="102"/>
      <c r="J59" s="102"/>
      <c r="K59" s="103"/>
      <c r="L59" s="53"/>
      <c r="M59" s="119"/>
    </row>
    <row r="60" spans="1:15" s="56" customFormat="1" ht="22.75" customHeight="1" thickTop="1" thickBot="1">
      <c r="A60" s="54"/>
      <c r="B60" s="234" t="s">
        <v>79</v>
      </c>
      <c r="C60" s="235"/>
      <c r="D60" s="104">
        <f>D59+D39</f>
        <v>1319250</v>
      </c>
      <c r="E60" s="72"/>
      <c r="F60" s="72"/>
      <c r="G60" s="72"/>
      <c r="H60" s="72"/>
      <c r="I60" s="72"/>
      <c r="J60" s="72"/>
      <c r="K60" s="73"/>
      <c r="L60" s="55"/>
      <c r="M60" s="74"/>
    </row>
    <row r="61" spans="1:15" s="56" customFormat="1" ht="3.65" customHeight="1">
      <c r="A61" s="54"/>
      <c r="B61" s="95"/>
      <c r="C61" s="39"/>
      <c r="D61" s="96"/>
      <c r="E61" s="97"/>
      <c r="F61" s="97"/>
      <c r="G61" s="97"/>
      <c r="H61" s="97"/>
      <c r="I61" s="97"/>
      <c r="J61" s="97"/>
      <c r="K61" s="97"/>
      <c r="L61" s="55"/>
      <c r="M61" s="74"/>
    </row>
    <row r="62" spans="1:15" ht="16.5" customHeight="1">
      <c r="A62" s="52"/>
      <c r="B62" s="98">
        <v>3</v>
      </c>
      <c r="C62" s="42" t="s">
        <v>47</v>
      </c>
      <c r="D62" s="42"/>
      <c r="E62" s="42"/>
      <c r="F62" s="42"/>
      <c r="G62" s="42"/>
      <c r="H62" s="42"/>
      <c r="I62" s="42"/>
      <c r="J62" s="42"/>
      <c r="K62" s="42"/>
      <c r="L62" s="53"/>
    </row>
    <row r="63" spans="1:15" s="125" customFormat="1" ht="18" customHeight="1">
      <c r="A63" s="133"/>
      <c r="B63" s="134"/>
      <c r="C63" s="135" t="s">
        <v>48</v>
      </c>
      <c r="D63" s="135"/>
      <c r="E63" s="135"/>
      <c r="F63" s="135"/>
      <c r="G63" s="135"/>
      <c r="H63" s="135"/>
      <c r="I63" s="135"/>
      <c r="J63" s="135"/>
      <c r="K63" s="135"/>
      <c r="L63" s="136"/>
      <c r="M63" s="126"/>
    </row>
  </sheetData>
  <mergeCells count="60">
    <mergeCell ref="M2:M10"/>
    <mergeCell ref="M55:M58"/>
    <mergeCell ref="B59:C59"/>
    <mergeCell ref="E55:K56"/>
    <mergeCell ref="M52:M54"/>
    <mergeCell ref="E45:G45"/>
    <mergeCell ref="E50:F50"/>
    <mergeCell ref="H50:J50"/>
    <mergeCell ref="G58:H58"/>
    <mergeCell ref="M44:M46"/>
    <mergeCell ref="B60:C60"/>
    <mergeCell ref="M24:M26"/>
    <mergeCell ref="L36:L38"/>
    <mergeCell ref="F38:H38"/>
    <mergeCell ref="E57:H57"/>
    <mergeCell ref="E46:G46"/>
    <mergeCell ref="H46:J46"/>
    <mergeCell ref="E48:J48"/>
    <mergeCell ref="M42:M43"/>
    <mergeCell ref="B40:C41"/>
    <mergeCell ref="M22:M23"/>
    <mergeCell ref="M40:M41"/>
    <mergeCell ref="M47:M50"/>
    <mergeCell ref="M33:M35"/>
    <mergeCell ref="E36:K37"/>
    <mergeCell ref="M36:M38"/>
    <mergeCell ref="B13:C13"/>
    <mergeCell ref="E19:K19"/>
    <mergeCell ref="B19:C19"/>
    <mergeCell ref="M12:M13"/>
    <mergeCell ref="B14:C14"/>
    <mergeCell ref="E15:K16"/>
    <mergeCell ref="M15:M16"/>
    <mergeCell ref="D33:D35"/>
    <mergeCell ref="B21:C21"/>
    <mergeCell ref="B33:B35"/>
    <mergeCell ref="B39:C39"/>
    <mergeCell ref="D40:D41"/>
    <mergeCell ref="D24:D26"/>
    <mergeCell ref="C33:C35"/>
    <mergeCell ref="H4:K4"/>
    <mergeCell ref="C3:E3"/>
    <mergeCell ref="C24:C26"/>
    <mergeCell ref="F7:K7"/>
    <mergeCell ref="B10:K10"/>
    <mergeCell ref="B5:K5"/>
    <mergeCell ref="B11:K11"/>
    <mergeCell ref="B20:C20"/>
    <mergeCell ref="B15:B16"/>
    <mergeCell ref="E14:K14"/>
    <mergeCell ref="B1:C1"/>
    <mergeCell ref="E31:G31"/>
    <mergeCell ref="E24:J24"/>
    <mergeCell ref="E28:J28"/>
    <mergeCell ref="B6:K6"/>
    <mergeCell ref="F8:K8"/>
    <mergeCell ref="F9:K9"/>
    <mergeCell ref="E13:K13"/>
    <mergeCell ref="B2:K2"/>
    <mergeCell ref="H3:K3"/>
  </mergeCells>
  <phoneticPr fontId="3"/>
  <printOptions horizontalCentered="1"/>
  <pageMargins left="0.43307086614173229" right="0.43307086614173229" top="0.78740157480314965" bottom="0.39370078740157483" header="0.51181102362204722" footer="0.19685039370078741"/>
  <pageSetup paperSize="9" scale="88" firstPageNumber="36" orientation="landscape" useFirstPageNumber="1" r:id="rId1"/>
  <headerFooter alignWithMargins="0">
    <oddFooter>&amp;C－60,61－</oddFooter>
  </headerFooter>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Normal="100" zoomScaleSheetLayoutView="100" workbookViewId="0">
      <selection activeCell="B12" sqref="B12:K12"/>
    </sheetView>
  </sheetViews>
  <sheetFormatPr defaultColWidth="9" defaultRowHeight="14"/>
  <cols>
    <col min="1" max="1" width="1.90625" style="43" customWidth="1"/>
    <col min="2" max="2" width="3" style="93" customWidth="1"/>
    <col min="3" max="3" width="26.08984375" style="43" customWidth="1"/>
    <col min="4" max="4" width="12" style="43" customWidth="1"/>
    <col min="5" max="5" width="10" style="43" customWidth="1"/>
    <col min="6" max="6" width="3.08984375" style="43" customWidth="1"/>
    <col min="7" max="7" width="2.90625" style="43" customWidth="1"/>
    <col min="8" max="8" width="6.453125" style="43" customWidth="1"/>
    <col min="9" max="9" width="3.36328125" style="43" customWidth="1"/>
    <col min="10" max="10" width="7.453125" style="43" customWidth="1"/>
    <col min="11" max="11" width="14.90625" style="43" customWidth="1"/>
    <col min="12" max="12" width="2.90625" style="43" customWidth="1"/>
    <col min="13" max="13" width="61.453125" style="74" customWidth="1"/>
    <col min="14" max="14" width="9.90625" style="43" bestFit="1" customWidth="1"/>
    <col min="15" max="15" width="10.08984375" style="43" bestFit="1" customWidth="1"/>
    <col min="16" max="16384" width="9" style="43"/>
  </cols>
  <sheetData>
    <row r="1" spans="1:13" ht="22.75" customHeight="1" thickBot="1">
      <c r="B1" s="172" t="s">
        <v>74</v>
      </c>
      <c r="C1" s="172"/>
      <c r="D1" s="44"/>
      <c r="E1" s="44"/>
      <c r="F1" s="44"/>
      <c r="G1" s="44"/>
      <c r="H1" s="44"/>
      <c r="I1" s="44"/>
      <c r="J1" s="44"/>
      <c r="K1" s="44"/>
    </row>
    <row r="2" spans="1:13" ht="19.5" customHeight="1">
      <c r="A2" s="45"/>
      <c r="B2" s="182" t="s">
        <v>75</v>
      </c>
      <c r="C2" s="182"/>
      <c r="D2" s="182"/>
      <c r="E2" s="182"/>
      <c r="F2" s="182"/>
      <c r="G2" s="182"/>
      <c r="H2" s="182"/>
      <c r="I2" s="182"/>
      <c r="J2" s="182"/>
      <c r="K2" s="182"/>
      <c r="L2" s="46"/>
      <c r="M2" s="268" t="s">
        <v>88</v>
      </c>
    </row>
    <row r="3" spans="1:13" s="51" customFormat="1" ht="18.75" customHeight="1">
      <c r="A3" s="47"/>
      <c r="B3" s="49"/>
      <c r="C3" s="185"/>
      <c r="D3" s="185"/>
      <c r="E3" s="185"/>
      <c r="F3" s="48"/>
      <c r="G3" s="48"/>
      <c r="H3" s="183" t="s">
        <v>30</v>
      </c>
      <c r="I3" s="183"/>
      <c r="J3" s="183"/>
      <c r="K3" s="183"/>
      <c r="L3" s="50"/>
      <c r="M3" s="269"/>
    </row>
    <row r="4" spans="1:13" s="51" customFormat="1" ht="15" customHeight="1">
      <c r="A4" s="47"/>
      <c r="B4" s="49"/>
      <c r="C4" s="48"/>
      <c r="D4" s="48"/>
      <c r="E4" s="48"/>
      <c r="F4" s="48"/>
      <c r="G4" s="48"/>
      <c r="H4" s="184" t="s">
        <v>29</v>
      </c>
      <c r="I4" s="184"/>
      <c r="J4" s="184"/>
      <c r="K4" s="184"/>
      <c r="L4" s="50"/>
      <c r="M4" s="269"/>
    </row>
    <row r="5" spans="1:13" s="51" customFormat="1" ht="18" customHeight="1">
      <c r="A5" s="47"/>
      <c r="B5" s="179" t="s">
        <v>84</v>
      </c>
      <c r="C5" s="179"/>
      <c r="D5" s="179"/>
      <c r="E5" s="179"/>
      <c r="F5" s="179"/>
      <c r="G5" s="179"/>
      <c r="H5" s="179"/>
      <c r="I5" s="179"/>
      <c r="J5" s="179"/>
      <c r="K5" s="179"/>
      <c r="L5" s="50"/>
      <c r="M5" s="269"/>
    </row>
    <row r="6" spans="1:13" s="51" customFormat="1" ht="15.75" customHeight="1">
      <c r="A6" s="47"/>
      <c r="B6" s="179" t="s">
        <v>131</v>
      </c>
      <c r="C6" s="179"/>
      <c r="D6" s="179"/>
      <c r="E6" s="179"/>
      <c r="F6" s="179"/>
      <c r="G6" s="179"/>
      <c r="H6" s="179"/>
      <c r="I6" s="179"/>
      <c r="J6" s="179"/>
      <c r="K6" s="179"/>
      <c r="L6" s="50"/>
      <c r="M6" s="269"/>
    </row>
    <row r="7" spans="1:13" s="51" customFormat="1" ht="15.75" customHeight="1">
      <c r="A7" s="47"/>
      <c r="B7" s="49"/>
      <c r="C7" s="37"/>
      <c r="D7" s="37"/>
      <c r="E7" s="37"/>
      <c r="F7" s="179" t="s">
        <v>85</v>
      </c>
      <c r="G7" s="179"/>
      <c r="H7" s="179"/>
      <c r="I7" s="179"/>
      <c r="J7" s="179"/>
      <c r="K7" s="179"/>
      <c r="L7" s="50"/>
      <c r="M7" s="269"/>
    </row>
    <row r="8" spans="1:13" s="51" customFormat="1" ht="17.25" customHeight="1">
      <c r="A8" s="47"/>
      <c r="B8" s="49"/>
      <c r="C8" s="48"/>
      <c r="D8" s="48"/>
      <c r="E8" s="48"/>
      <c r="F8" s="179" t="s">
        <v>68</v>
      </c>
      <c r="G8" s="179"/>
      <c r="H8" s="179"/>
      <c r="I8" s="179"/>
      <c r="J8" s="179"/>
      <c r="K8" s="179"/>
      <c r="L8" s="50"/>
      <c r="M8" s="269"/>
    </row>
    <row r="9" spans="1:13" s="51" customFormat="1" ht="11.5" customHeight="1" thickBot="1">
      <c r="A9" s="47"/>
      <c r="B9" s="49"/>
      <c r="C9" s="48"/>
      <c r="D9" s="48"/>
      <c r="E9" s="48"/>
      <c r="F9" s="179"/>
      <c r="G9" s="179"/>
      <c r="H9" s="179"/>
      <c r="I9" s="179"/>
      <c r="J9" s="179"/>
      <c r="K9" s="179"/>
      <c r="L9" s="50"/>
      <c r="M9" s="270"/>
    </row>
    <row r="10" spans="1:13" ht="45.65" customHeight="1">
      <c r="A10" s="52"/>
      <c r="B10" s="189" t="s">
        <v>95</v>
      </c>
      <c r="C10" s="189"/>
      <c r="D10" s="189"/>
      <c r="E10" s="189"/>
      <c r="F10" s="189"/>
      <c r="G10" s="189"/>
      <c r="H10" s="189"/>
      <c r="I10" s="189"/>
      <c r="J10" s="189"/>
      <c r="K10" s="189"/>
      <c r="L10" s="53"/>
      <c r="M10" s="74" t="s">
        <v>96</v>
      </c>
    </row>
    <row r="11" spans="1:13" ht="11.5" customHeight="1">
      <c r="A11" s="52"/>
      <c r="B11" s="90"/>
      <c r="C11" s="38"/>
      <c r="D11" s="38"/>
      <c r="E11" s="38"/>
      <c r="F11" s="38"/>
      <c r="G11" s="38"/>
      <c r="H11" s="38"/>
      <c r="I11" s="38"/>
      <c r="J11" s="38"/>
      <c r="K11" s="38"/>
      <c r="L11" s="53"/>
      <c r="M11" s="251" t="s">
        <v>32</v>
      </c>
    </row>
    <row r="12" spans="1:13" ht="26.5" customHeight="1">
      <c r="A12" s="52"/>
      <c r="B12" s="190" t="s">
        <v>77</v>
      </c>
      <c r="C12" s="190"/>
      <c r="D12" s="190"/>
      <c r="E12" s="190"/>
      <c r="F12" s="190"/>
      <c r="G12" s="190"/>
      <c r="H12" s="190"/>
      <c r="I12" s="190"/>
      <c r="J12" s="190"/>
      <c r="K12" s="190"/>
      <c r="L12" s="53"/>
      <c r="M12" s="252"/>
    </row>
    <row r="13" spans="1:13" ht="17.25" customHeight="1" thickBot="1">
      <c r="A13" s="52"/>
      <c r="B13" s="98">
        <v>1</v>
      </c>
      <c r="C13" s="42" t="s">
        <v>4</v>
      </c>
      <c r="D13" s="42"/>
      <c r="E13" s="42"/>
      <c r="F13" s="42"/>
      <c r="G13" s="42"/>
      <c r="H13" s="42"/>
      <c r="I13" s="42"/>
      <c r="J13" s="42"/>
      <c r="K13" s="41" t="s">
        <v>43</v>
      </c>
      <c r="L13" s="53"/>
      <c r="M13" s="253"/>
    </row>
    <row r="14" spans="1:13" s="51" customFormat="1" ht="26.25" customHeight="1" thickBot="1">
      <c r="A14" s="47"/>
      <c r="B14" s="209" t="s">
        <v>14</v>
      </c>
      <c r="C14" s="180"/>
      <c r="D14" s="99" t="s">
        <v>15</v>
      </c>
      <c r="E14" s="180" t="s">
        <v>44</v>
      </c>
      <c r="F14" s="180"/>
      <c r="G14" s="180"/>
      <c r="H14" s="180"/>
      <c r="I14" s="180"/>
      <c r="J14" s="180"/>
      <c r="K14" s="181"/>
      <c r="L14" s="50"/>
      <c r="M14" s="118"/>
    </row>
    <row r="15" spans="1:13" s="56" customFormat="1" ht="22.5" customHeight="1" thickTop="1">
      <c r="A15" s="54"/>
      <c r="B15" s="200" t="s">
        <v>5</v>
      </c>
      <c r="C15" s="215"/>
      <c r="D15" s="100">
        <f>SUM(D16:D17)</f>
        <v>1366918</v>
      </c>
      <c r="E15" s="259" t="s">
        <v>93</v>
      </c>
      <c r="F15" s="260"/>
      <c r="G15" s="260"/>
      <c r="H15" s="260"/>
      <c r="I15" s="260"/>
      <c r="J15" s="260"/>
      <c r="K15" s="261"/>
      <c r="L15" s="55"/>
      <c r="M15" s="119"/>
    </row>
    <row r="16" spans="1:13" s="56" customFormat="1" ht="29.25" customHeight="1">
      <c r="A16" s="54"/>
      <c r="B16" s="193" t="s">
        <v>78</v>
      </c>
      <c r="C16" s="7" t="s">
        <v>34</v>
      </c>
      <c r="D16" s="6">
        <f>D39</f>
        <v>1131607</v>
      </c>
      <c r="E16" s="256"/>
      <c r="F16" s="257"/>
      <c r="G16" s="257"/>
      <c r="H16" s="257"/>
      <c r="I16" s="257"/>
      <c r="J16" s="257"/>
      <c r="K16" s="258"/>
      <c r="L16" s="55"/>
      <c r="M16" s="222" t="s">
        <v>50</v>
      </c>
    </row>
    <row r="17" spans="1:13" s="56" customFormat="1" ht="28.5" customHeight="1" thickBot="1">
      <c r="A17" s="54"/>
      <c r="B17" s="194"/>
      <c r="C17" s="8" t="s">
        <v>35</v>
      </c>
      <c r="D17" s="9">
        <f>D58</f>
        <v>235311</v>
      </c>
      <c r="E17" s="271"/>
      <c r="F17" s="272"/>
      <c r="G17" s="272"/>
      <c r="H17" s="272"/>
      <c r="I17" s="272"/>
      <c r="J17" s="272"/>
      <c r="K17" s="273"/>
      <c r="L17" s="55"/>
      <c r="M17" s="223"/>
    </row>
    <row r="18" spans="1:13" s="56" customFormat="1" ht="13.4" customHeight="1">
      <c r="A18" s="54"/>
      <c r="B18" s="95"/>
      <c r="C18" s="39"/>
      <c r="D18" s="96"/>
      <c r="E18" s="97"/>
      <c r="F18" s="97"/>
      <c r="G18" s="97"/>
      <c r="H18" s="97"/>
      <c r="I18" s="97"/>
      <c r="J18" s="97"/>
      <c r="K18" s="97"/>
      <c r="L18" s="55"/>
      <c r="M18" s="119"/>
    </row>
    <row r="19" spans="1:13" ht="19.5" customHeight="1" thickBot="1">
      <c r="A19" s="52"/>
      <c r="B19" s="98">
        <v>2</v>
      </c>
      <c r="C19" s="42" t="s">
        <v>7</v>
      </c>
      <c r="D19" s="42"/>
      <c r="E19" s="42"/>
      <c r="F19" s="42"/>
      <c r="G19" s="42"/>
      <c r="H19" s="42"/>
      <c r="I19" s="42"/>
      <c r="J19" s="42"/>
      <c r="K19" s="42"/>
      <c r="L19" s="53"/>
      <c r="M19" s="120"/>
    </row>
    <row r="20" spans="1:13" s="51" customFormat="1" ht="36" customHeight="1" thickBot="1">
      <c r="A20" s="47"/>
      <c r="B20" s="212" t="s">
        <v>14</v>
      </c>
      <c r="C20" s="210"/>
      <c r="D20" s="77" t="s">
        <v>33</v>
      </c>
      <c r="E20" s="210" t="s">
        <v>45</v>
      </c>
      <c r="F20" s="210"/>
      <c r="G20" s="210"/>
      <c r="H20" s="210"/>
      <c r="I20" s="210"/>
      <c r="J20" s="210"/>
      <c r="K20" s="211"/>
      <c r="L20" s="50"/>
      <c r="M20" s="119"/>
    </row>
    <row r="21" spans="1:13" ht="28.75" customHeight="1" thickTop="1">
      <c r="A21" s="52"/>
      <c r="B21" s="200" t="s">
        <v>6</v>
      </c>
      <c r="C21" s="201"/>
      <c r="D21" s="86"/>
      <c r="E21" s="87"/>
      <c r="F21" s="88"/>
      <c r="G21" s="88"/>
      <c r="H21" s="88"/>
      <c r="I21" s="88"/>
      <c r="J21" s="88"/>
      <c r="K21" s="89"/>
      <c r="L21" s="53"/>
      <c r="M21" s="119"/>
    </row>
    <row r="22" spans="1:13" s="51" customFormat="1" ht="37.75" customHeight="1">
      <c r="A22" s="47"/>
      <c r="B22" s="91" t="s">
        <v>51</v>
      </c>
      <c r="C22" s="11" t="s">
        <v>42</v>
      </c>
      <c r="D22" s="12">
        <f>+K22</f>
        <v>414000</v>
      </c>
      <c r="E22" s="13">
        <v>20700</v>
      </c>
      <c r="F22" s="14" t="s">
        <v>0</v>
      </c>
      <c r="G22" s="14" t="s">
        <v>52</v>
      </c>
      <c r="H22" s="15">
        <v>20</v>
      </c>
      <c r="I22" s="14" t="s">
        <v>1</v>
      </c>
      <c r="J22" s="16" t="s">
        <v>26</v>
      </c>
      <c r="K22" s="17">
        <f>+E22*H22</f>
        <v>414000</v>
      </c>
      <c r="L22" s="50"/>
      <c r="M22" s="254" t="s">
        <v>97</v>
      </c>
    </row>
    <row r="23" spans="1:13" s="51" customFormat="1" ht="37.75" customHeight="1">
      <c r="A23" s="47"/>
      <c r="B23" s="91" t="s">
        <v>53</v>
      </c>
      <c r="C23" s="10" t="s">
        <v>3</v>
      </c>
      <c r="D23" s="12">
        <f>+K23</f>
        <v>121500</v>
      </c>
      <c r="E23" s="13">
        <v>8100</v>
      </c>
      <c r="F23" s="14" t="s">
        <v>0</v>
      </c>
      <c r="G23" s="14" t="s">
        <v>52</v>
      </c>
      <c r="H23" s="15">
        <v>15</v>
      </c>
      <c r="I23" s="14" t="s">
        <v>1</v>
      </c>
      <c r="J23" s="16" t="s">
        <v>26</v>
      </c>
      <c r="K23" s="17">
        <f>+E23*H23</f>
        <v>121500</v>
      </c>
      <c r="L23" s="50"/>
      <c r="M23" s="255"/>
    </row>
    <row r="24" spans="1:13" s="51" customFormat="1" ht="26.5" customHeight="1">
      <c r="A24" s="47"/>
      <c r="B24" s="92"/>
      <c r="C24" s="186" t="s">
        <v>2</v>
      </c>
      <c r="D24" s="208">
        <f>K24+K25+K26</f>
        <v>445809</v>
      </c>
      <c r="E24" s="175" t="s">
        <v>65</v>
      </c>
      <c r="F24" s="176"/>
      <c r="G24" s="176"/>
      <c r="H24" s="176"/>
      <c r="I24" s="176"/>
      <c r="J24" s="176"/>
      <c r="K24" s="30">
        <v>380952</v>
      </c>
      <c r="L24" s="50"/>
      <c r="M24" s="222" t="s">
        <v>91</v>
      </c>
    </row>
    <row r="25" spans="1:13" s="51" customFormat="1" ht="26.5" customHeight="1">
      <c r="A25" s="47"/>
      <c r="B25" s="59" t="s">
        <v>54</v>
      </c>
      <c r="C25" s="187"/>
      <c r="D25" s="198"/>
      <c r="E25" s="1" t="s">
        <v>82</v>
      </c>
      <c r="F25" s="4"/>
      <c r="G25" s="4"/>
      <c r="H25" s="4"/>
      <c r="I25" s="4"/>
      <c r="J25" s="4"/>
      <c r="K25" s="21">
        <v>52381</v>
      </c>
      <c r="L25" s="50"/>
      <c r="M25" s="227"/>
    </row>
    <row r="26" spans="1:13" s="51" customFormat="1" ht="26.5" customHeight="1">
      <c r="A26" s="47"/>
      <c r="B26" s="60"/>
      <c r="C26" s="188"/>
      <c r="D26" s="199"/>
      <c r="E26" s="26" t="s">
        <v>66</v>
      </c>
      <c r="F26" s="5"/>
      <c r="G26" s="5"/>
      <c r="H26" s="5"/>
      <c r="I26" s="5"/>
      <c r="J26" s="3"/>
      <c r="K26" s="27">
        <v>12476</v>
      </c>
      <c r="L26" s="50"/>
      <c r="M26" s="223"/>
    </row>
    <row r="27" spans="1:13" s="51" customFormat="1" ht="13.5" customHeight="1">
      <c r="A27" s="47"/>
      <c r="B27" s="92" t="s">
        <v>55</v>
      </c>
      <c r="C27" s="18" t="s">
        <v>8</v>
      </c>
      <c r="D27" s="19">
        <f>SUM(D28:D31)</f>
        <v>57570</v>
      </c>
      <c r="E27" s="28"/>
      <c r="F27" s="29"/>
      <c r="G27" s="29"/>
      <c r="H27" s="29"/>
      <c r="I27" s="29"/>
      <c r="J27" s="29"/>
      <c r="K27" s="30"/>
      <c r="L27" s="50"/>
      <c r="M27" s="119"/>
    </row>
    <row r="28" spans="1:13" s="51" customFormat="1" ht="13.5" customHeight="1">
      <c r="A28" s="47"/>
      <c r="B28" s="59"/>
      <c r="C28" s="22" t="s">
        <v>11</v>
      </c>
      <c r="D28" s="23">
        <f>+K28</f>
        <v>25800</v>
      </c>
      <c r="E28" s="177" t="s">
        <v>105</v>
      </c>
      <c r="F28" s="178"/>
      <c r="G28" s="178"/>
      <c r="H28" s="178"/>
      <c r="I28" s="178"/>
      <c r="J28" s="178"/>
      <c r="K28" s="21">
        <v>25800</v>
      </c>
      <c r="L28" s="50"/>
      <c r="M28" s="119"/>
    </row>
    <row r="29" spans="1:13" s="51" customFormat="1" ht="13.5" customHeight="1">
      <c r="A29" s="47"/>
      <c r="B29" s="59"/>
      <c r="C29" s="69" t="s">
        <v>12</v>
      </c>
      <c r="D29" s="94">
        <v>12000</v>
      </c>
      <c r="E29" s="1" t="s">
        <v>106</v>
      </c>
      <c r="F29" s="4"/>
      <c r="G29" s="4"/>
      <c r="H29" s="4"/>
      <c r="I29" s="4"/>
      <c r="J29" s="4"/>
      <c r="K29" s="21">
        <v>12000</v>
      </c>
      <c r="L29" s="50"/>
      <c r="M29" s="119"/>
    </row>
    <row r="30" spans="1:13" s="51" customFormat="1" ht="13.5" customHeight="1">
      <c r="A30" s="47"/>
      <c r="B30" s="59"/>
      <c r="C30" s="69" t="s">
        <v>46</v>
      </c>
      <c r="D30" s="94">
        <v>10000</v>
      </c>
      <c r="E30" s="1" t="s">
        <v>107</v>
      </c>
      <c r="F30" s="4"/>
      <c r="G30" s="4"/>
      <c r="H30" s="4"/>
      <c r="I30" s="4"/>
      <c r="J30" s="4"/>
      <c r="K30" s="21">
        <v>10000</v>
      </c>
      <c r="L30" s="50"/>
      <c r="M30" s="119"/>
    </row>
    <row r="31" spans="1:13" s="51" customFormat="1" ht="13.5" customHeight="1">
      <c r="A31" s="47"/>
      <c r="B31" s="60"/>
      <c r="C31" s="24" t="s">
        <v>125</v>
      </c>
      <c r="D31" s="25">
        <f>+K31</f>
        <v>9770</v>
      </c>
      <c r="E31" s="173" t="s">
        <v>108</v>
      </c>
      <c r="F31" s="174"/>
      <c r="G31" s="174"/>
      <c r="H31" s="3"/>
      <c r="I31" s="3"/>
      <c r="J31" s="3"/>
      <c r="K31" s="27">
        <v>9770</v>
      </c>
      <c r="L31" s="50"/>
      <c r="M31" s="119"/>
    </row>
    <row r="32" spans="1:13" s="51" customFormat="1" ht="15.75" customHeight="1">
      <c r="A32" s="47"/>
      <c r="B32" s="92" t="s">
        <v>56</v>
      </c>
      <c r="C32" s="18" t="s">
        <v>9</v>
      </c>
      <c r="D32" s="19">
        <f>+D33</f>
        <v>8905</v>
      </c>
      <c r="E32" s="28"/>
      <c r="F32" s="29"/>
      <c r="G32" s="29"/>
      <c r="H32" s="29"/>
      <c r="I32" s="29"/>
      <c r="J32" s="29"/>
      <c r="K32" s="30"/>
      <c r="L32" s="50"/>
      <c r="M32" s="119"/>
    </row>
    <row r="33" spans="1:15" s="51" customFormat="1" ht="12.65" customHeight="1">
      <c r="A33" s="47"/>
      <c r="B33" s="202"/>
      <c r="C33" s="187" t="s">
        <v>13</v>
      </c>
      <c r="D33" s="198">
        <f>SUM(K33:K35)</f>
        <v>8905</v>
      </c>
      <c r="E33" s="1" t="s">
        <v>126</v>
      </c>
      <c r="F33" s="2"/>
      <c r="G33" s="2"/>
      <c r="H33" s="2"/>
      <c r="I33" s="2"/>
      <c r="J33" s="2"/>
      <c r="K33" s="21">
        <v>1905</v>
      </c>
      <c r="L33" s="50"/>
      <c r="M33" s="222" t="s">
        <v>80</v>
      </c>
    </row>
    <row r="34" spans="1:15" s="51" customFormat="1" ht="12.65" customHeight="1">
      <c r="A34" s="47"/>
      <c r="B34" s="202"/>
      <c r="C34" s="187"/>
      <c r="D34" s="198"/>
      <c r="E34" s="1" t="s">
        <v>109</v>
      </c>
      <c r="F34" s="2"/>
      <c r="G34" s="2"/>
      <c r="H34" s="2"/>
      <c r="I34" s="2"/>
      <c r="J34" s="2"/>
      <c r="K34" s="21">
        <v>6000</v>
      </c>
      <c r="L34" s="50"/>
      <c r="M34" s="227"/>
    </row>
    <row r="35" spans="1:15" s="51" customFormat="1" ht="12.65" customHeight="1">
      <c r="A35" s="47"/>
      <c r="B35" s="203"/>
      <c r="C35" s="188"/>
      <c r="D35" s="199"/>
      <c r="E35" s="26" t="s">
        <v>110</v>
      </c>
      <c r="F35" s="3"/>
      <c r="G35" s="3"/>
      <c r="H35" s="3"/>
      <c r="I35" s="3"/>
      <c r="J35" s="3"/>
      <c r="K35" s="27">
        <v>1000</v>
      </c>
      <c r="L35" s="50"/>
      <c r="M35" s="223"/>
    </row>
    <row r="36" spans="1:15" s="51" customFormat="1" ht="21" customHeight="1">
      <c r="A36" s="47"/>
      <c r="B36" s="92" t="s">
        <v>57</v>
      </c>
      <c r="C36" s="18" t="s">
        <v>10</v>
      </c>
      <c r="D36" s="19">
        <f>K38</f>
        <v>83823</v>
      </c>
      <c r="E36" s="228" t="s">
        <v>67</v>
      </c>
      <c r="F36" s="229"/>
      <c r="G36" s="229"/>
      <c r="H36" s="229"/>
      <c r="I36" s="229"/>
      <c r="J36" s="229"/>
      <c r="K36" s="230"/>
      <c r="L36" s="236"/>
      <c r="M36" s="222"/>
    </row>
    <row r="37" spans="1:15" s="51" customFormat="1" ht="21" customHeight="1">
      <c r="A37" s="47"/>
      <c r="B37" s="59"/>
      <c r="C37" s="22"/>
      <c r="D37" s="23"/>
      <c r="E37" s="231"/>
      <c r="F37" s="232"/>
      <c r="G37" s="232"/>
      <c r="H37" s="232"/>
      <c r="I37" s="232"/>
      <c r="J37" s="232"/>
      <c r="K37" s="233"/>
      <c r="L37" s="236"/>
      <c r="M37" s="227"/>
    </row>
    <row r="38" spans="1:15" ht="21" customHeight="1">
      <c r="A38" s="52"/>
      <c r="B38" s="60"/>
      <c r="C38" s="24"/>
      <c r="D38" s="58"/>
      <c r="E38" s="40"/>
      <c r="F38" s="237">
        <f>D22+D23+D24+D27+D32</f>
        <v>1047784</v>
      </c>
      <c r="G38" s="238"/>
      <c r="H38" s="238"/>
      <c r="I38" s="40" t="s">
        <v>58</v>
      </c>
      <c r="J38" s="38">
        <v>0.08</v>
      </c>
      <c r="K38" s="62">
        <f>ROUND(F38*0.08,0)</f>
        <v>83823</v>
      </c>
      <c r="L38" s="236"/>
      <c r="M38" s="223"/>
    </row>
    <row r="39" spans="1:15" ht="21.75" customHeight="1" thickBot="1">
      <c r="A39" s="52"/>
      <c r="B39" s="204" t="s">
        <v>16</v>
      </c>
      <c r="C39" s="205"/>
      <c r="D39" s="63">
        <f>D22+D23+D24+D27+D32+D36+D37</f>
        <v>1131607</v>
      </c>
      <c r="E39" s="78"/>
      <c r="F39" s="64"/>
      <c r="G39" s="64"/>
      <c r="H39" s="65"/>
      <c r="I39" s="64"/>
      <c r="J39" s="32"/>
      <c r="K39" s="66"/>
      <c r="L39" s="53"/>
      <c r="M39" s="119"/>
    </row>
    <row r="40" spans="1:15" s="51" customFormat="1" ht="20.5" customHeight="1" thickTop="1">
      <c r="A40" s="47"/>
      <c r="B40" s="242" t="s">
        <v>17</v>
      </c>
      <c r="C40" s="243"/>
      <c r="D40" s="122"/>
      <c r="E40" s="79"/>
      <c r="F40" s="80"/>
      <c r="G40" s="80"/>
      <c r="H40" s="80"/>
      <c r="I40" s="80"/>
      <c r="J40" s="80"/>
      <c r="K40" s="81"/>
      <c r="L40" s="50"/>
      <c r="M40" s="119"/>
    </row>
    <row r="41" spans="1:15" s="51" customFormat="1" ht="37.75" customHeight="1">
      <c r="A41" s="47"/>
      <c r="B41" s="91" t="s">
        <v>59</v>
      </c>
      <c r="C41" s="11" t="s">
        <v>42</v>
      </c>
      <c r="D41" s="12">
        <f>K41</f>
        <v>103500</v>
      </c>
      <c r="E41" s="13">
        <v>20700</v>
      </c>
      <c r="F41" s="14" t="s">
        <v>0</v>
      </c>
      <c r="G41" s="14" t="s">
        <v>52</v>
      </c>
      <c r="H41" s="15">
        <v>5</v>
      </c>
      <c r="I41" s="14" t="s">
        <v>1</v>
      </c>
      <c r="J41" s="14"/>
      <c r="K41" s="17">
        <f>E41*H41</f>
        <v>103500</v>
      </c>
      <c r="L41" s="50"/>
      <c r="M41" s="254" t="s">
        <v>98</v>
      </c>
    </row>
    <row r="42" spans="1:15" s="51" customFormat="1" ht="37.75" customHeight="1">
      <c r="A42" s="47"/>
      <c r="B42" s="59" t="s">
        <v>53</v>
      </c>
      <c r="C42" s="10" t="s">
        <v>3</v>
      </c>
      <c r="D42" s="23">
        <f>K42</f>
        <v>0</v>
      </c>
      <c r="E42" s="33"/>
      <c r="F42" s="34"/>
      <c r="G42" s="34"/>
      <c r="H42" s="34"/>
      <c r="I42" s="34"/>
      <c r="J42" s="34"/>
      <c r="K42" s="17">
        <v>0</v>
      </c>
      <c r="L42" s="50"/>
      <c r="M42" s="255"/>
    </row>
    <row r="43" spans="1:15" s="51" customFormat="1" ht="25.5" customHeight="1">
      <c r="A43" s="47"/>
      <c r="B43" s="92" t="s">
        <v>60</v>
      </c>
      <c r="C43" s="22" t="s">
        <v>18</v>
      </c>
      <c r="D43" s="19">
        <f>K43+K44+K45</f>
        <v>54286</v>
      </c>
      <c r="E43" s="31" t="s">
        <v>83</v>
      </c>
      <c r="F43" s="76"/>
      <c r="G43" s="76"/>
      <c r="H43" s="76"/>
      <c r="I43" s="76"/>
      <c r="J43" s="4"/>
      <c r="K43" s="21">
        <v>54286</v>
      </c>
      <c r="L43" s="50"/>
      <c r="M43" s="222" t="s">
        <v>92</v>
      </c>
    </row>
    <row r="44" spans="1:15" s="51" customFormat="1" ht="19.399999999999999" customHeight="1">
      <c r="A44" s="47"/>
      <c r="B44" s="59"/>
      <c r="C44" s="22"/>
      <c r="D44" s="23"/>
      <c r="E44" s="239"/>
      <c r="F44" s="240"/>
      <c r="G44" s="240"/>
      <c r="H44" s="40"/>
      <c r="I44" s="40"/>
      <c r="J44" s="2"/>
      <c r="K44" s="21"/>
      <c r="L44" s="50"/>
      <c r="M44" s="227"/>
    </row>
    <row r="45" spans="1:15" s="51" customFormat="1" ht="19.399999999999999" customHeight="1">
      <c r="A45" s="47"/>
      <c r="B45" s="60"/>
      <c r="C45" s="22"/>
      <c r="D45" s="23"/>
      <c r="E45" s="241"/>
      <c r="F45" s="238"/>
      <c r="G45" s="238"/>
      <c r="H45" s="174"/>
      <c r="I45" s="174"/>
      <c r="J45" s="174"/>
      <c r="K45" s="27"/>
      <c r="L45" s="50"/>
      <c r="M45" s="223"/>
    </row>
    <row r="46" spans="1:15" s="51" customFormat="1" ht="13.5" customHeight="1">
      <c r="A46" s="47"/>
      <c r="B46" s="92" t="s">
        <v>61</v>
      </c>
      <c r="C46" s="18" t="s">
        <v>19</v>
      </c>
      <c r="D46" s="19">
        <f>D47+D48</f>
        <v>48000</v>
      </c>
      <c r="E46" s="20"/>
      <c r="F46" s="29"/>
      <c r="G46" s="29"/>
      <c r="H46" s="29"/>
      <c r="I46" s="29"/>
      <c r="J46" s="29"/>
      <c r="K46" s="30"/>
      <c r="L46" s="50"/>
      <c r="M46" s="119"/>
    </row>
    <row r="47" spans="1:15" s="51" customFormat="1" ht="13.5" customHeight="1">
      <c r="A47" s="47"/>
      <c r="B47" s="59"/>
      <c r="C47" s="22" t="s">
        <v>20</v>
      </c>
      <c r="D47" s="23">
        <f>K47</f>
        <v>8000</v>
      </c>
      <c r="E47" s="178" t="s">
        <v>105</v>
      </c>
      <c r="F47" s="178"/>
      <c r="G47" s="178"/>
      <c r="H47" s="178"/>
      <c r="I47" s="178"/>
      <c r="J47" s="178"/>
      <c r="K47" s="21">
        <v>8000</v>
      </c>
      <c r="L47" s="50"/>
      <c r="M47" s="119"/>
    </row>
    <row r="48" spans="1:15" s="51" customFormat="1" ht="13.5" customHeight="1">
      <c r="A48" s="47"/>
      <c r="B48" s="59"/>
      <c r="C48" s="22" t="s">
        <v>21</v>
      </c>
      <c r="D48" s="23">
        <f>K48</f>
        <v>40000</v>
      </c>
      <c r="E48" s="124" t="s">
        <v>127</v>
      </c>
      <c r="F48" s="124"/>
      <c r="G48" s="124"/>
      <c r="H48" s="124"/>
      <c r="I48" s="40"/>
      <c r="J48" s="40"/>
      <c r="K48" s="21">
        <v>40000</v>
      </c>
      <c r="L48" s="50"/>
      <c r="M48" s="119"/>
      <c r="O48" s="57"/>
    </row>
    <row r="49" spans="1:15" s="51" customFormat="1" ht="7.4" customHeight="1">
      <c r="A49" s="47"/>
      <c r="B49" s="60"/>
      <c r="C49" s="35"/>
      <c r="D49" s="25"/>
      <c r="E49" s="174"/>
      <c r="F49" s="174"/>
      <c r="G49" s="3"/>
      <c r="H49" s="238"/>
      <c r="I49" s="238"/>
      <c r="J49" s="238"/>
      <c r="K49" s="27"/>
      <c r="L49" s="50"/>
      <c r="M49" s="119"/>
      <c r="O49" s="57"/>
    </row>
    <row r="50" spans="1:15" s="51" customFormat="1" ht="13.5" customHeight="1">
      <c r="A50" s="47"/>
      <c r="B50" s="59" t="s">
        <v>62</v>
      </c>
      <c r="C50" s="22" t="s">
        <v>9</v>
      </c>
      <c r="D50" s="23">
        <f>D51</f>
        <v>12095</v>
      </c>
      <c r="E50" s="2"/>
      <c r="F50" s="2"/>
      <c r="G50" s="2"/>
      <c r="H50" s="2"/>
      <c r="I50" s="2"/>
      <c r="J50" s="2"/>
      <c r="K50" s="21"/>
      <c r="L50" s="50"/>
      <c r="M50" s="119"/>
      <c r="O50" s="57"/>
    </row>
    <row r="51" spans="1:15" s="51" customFormat="1" ht="15" customHeight="1">
      <c r="A51" s="47"/>
      <c r="B51" s="59"/>
      <c r="C51" s="22" t="s">
        <v>22</v>
      </c>
      <c r="D51" s="23">
        <f>K51+K52</f>
        <v>12095</v>
      </c>
      <c r="E51" s="4" t="s">
        <v>69</v>
      </c>
      <c r="F51" s="2"/>
      <c r="G51" s="2"/>
      <c r="H51" s="2"/>
      <c r="I51" s="2" t="s">
        <v>71</v>
      </c>
      <c r="J51" s="4" t="s">
        <v>49</v>
      </c>
      <c r="K51" s="21">
        <v>6095</v>
      </c>
      <c r="L51" s="50"/>
      <c r="M51" s="222" t="s">
        <v>89</v>
      </c>
      <c r="O51" s="57"/>
    </row>
    <row r="52" spans="1:15" s="51" customFormat="1" ht="13.5" customHeight="1">
      <c r="A52" s="47"/>
      <c r="B52" s="59"/>
      <c r="C52" s="22"/>
      <c r="D52" s="23"/>
      <c r="E52" s="4" t="s">
        <v>128</v>
      </c>
      <c r="F52" s="2"/>
      <c r="G52" s="2"/>
      <c r="H52" s="2" t="s">
        <v>23</v>
      </c>
      <c r="I52" s="2" t="s">
        <v>72</v>
      </c>
      <c r="J52" s="4" t="s">
        <v>24</v>
      </c>
      <c r="K52" s="21">
        <v>6000</v>
      </c>
      <c r="L52" s="50"/>
      <c r="M52" s="227"/>
      <c r="O52" s="57"/>
    </row>
    <row r="53" spans="1:15" s="51" customFormat="1" ht="8.5" customHeight="1">
      <c r="A53" s="47"/>
      <c r="B53" s="60"/>
      <c r="C53" s="24"/>
      <c r="D53" s="25"/>
      <c r="E53" s="3"/>
      <c r="F53" s="3"/>
      <c r="G53" s="2"/>
      <c r="H53" s="3"/>
      <c r="I53" s="3"/>
      <c r="J53" s="3"/>
      <c r="K53" s="27"/>
      <c r="L53" s="50"/>
      <c r="M53" s="223"/>
      <c r="O53" s="57"/>
    </row>
    <row r="54" spans="1:15" s="51" customFormat="1" ht="16.5" customHeight="1">
      <c r="A54" s="47"/>
      <c r="B54" s="59" t="s">
        <v>73</v>
      </c>
      <c r="C54" s="22" t="s">
        <v>10</v>
      </c>
      <c r="D54" s="68">
        <f>K57</f>
        <v>17430</v>
      </c>
      <c r="E54" s="228" t="s">
        <v>64</v>
      </c>
      <c r="F54" s="229"/>
      <c r="G54" s="229"/>
      <c r="H54" s="229"/>
      <c r="I54" s="229"/>
      <c r="J54" s="229"/>
      <c r="K54" s="230"/>
      <c r="L54" s="50"/>
      <c r="M54" s="222"/>
    </row>
    <row r="55" spans="1:15" ht="16.5" customHeight="1">
      <c r="A55" s="52"/>
      <c r="B55" s="59"/>
      <c r="C55" s="69"/>
      <c r="D55" s="68"/>
      <c r="E55" s="231"/>
      <c r="F55" s="232"/>
      <c r="G55" s="232"/>
      <c r="H55" s="232"/>
      <c r="I55" s="232"/>
      <c r="J55" s="232"/>
      <c r="K55" s="233"/>
      <c r="L55" s="53"/>
      <c r="M55" s="227"/>
    </row>
    <row r="56" spans="1:15" ht="16.5" customHeight="1">
      <c r="A56" s="52"/>
      <c r="B56" s="59"/>
      <c r="C56" s="69"/>
      <c r="D56" s="68"/>
      <c r="E56" s="239"/>
      <c r="F56" s="240"/>
      <c r="G56" s="240"/>
      <c r="H56" s="240"/>
      <c r="I56" s="40"/>
      <c r="J56" s="40"/>
      <c r="K56" s="62"/>
      <c r="L56" s="53"/>
      <c r="M56" s="227"/>
    </row>
    <row r="57" spans="1:15" ht="16.5" customHeight="1">
      <c r="A57" s="52"/>
      <c r="B57" s="60"/>
      <c r="C57" s="36"/>
      <c r="D57" s="58"/>
      <c r="E57" s="67"/>
      <c r="F57" s="61"/>
      <c r="G57" s="237">
        <f>D41+D42+D43+D46+D50</f>
        <v>217881</v>
      </c>
      <c r="H57" s="238"/>
      <c r="I57" s="61" t="s">
        <v>63</v>
      </c>
      <c r="J57" s="70">
        <v>0.08</v>
      </c>
      <c r="K57" s="62">
        <f>ROUND(G57*0.08,0)</f>
        <v>17430</v>
      </c>
      <c r="L57" s="53"/>
      <c r="M57" s="223"/>
    </row>
    <row r="58" spans="1:15" ht="19.399999999999999" customHeight="1" thickBot="1">
      <c r="A58" s="52"/>
      <c r="B58" s="266" t="s">
        <v>16</v>
      </c>
      <c r="C58" s="267"/>
      <c r="D58" s="71">
        <f>D41+D42+D43+D46+D50+D54</f>
        <v>235311</v>
      </c>
      <c r="E58" s="72"/>
      <c r="F58" s="72"/>
      <c r="G58" s="72"/>
      <c r="H58" s="72"/>
      <c r="I58" s="72"/>
      <c r="J58" s="72"/>
      <c r="K58" s="73"/>
      <c r="L58" s="53"/>
      <c r="M58" s="119"/>
    </row>
    <row r="59" spans="1:15" s="56" customFormat="1" ht="21" customHeight="1" thickTop="1" thickBot="1">
      <c r="A59" s="54"/>
      <c r="B59" s="262" t="s">
        <v>79</v>
      </c>
      <c r="C59" s="263"/>
      <c r="D59" s="123">
        <f>D58+D39</f>
        <v>1366918</v>
      </c>
      <c r="E59" s="264"/>
      <c r="F59" s="264"/>
      <c r="G59" s="264"/>
      <c r="H59" s="264"/>
      <c r="I59" s="264"/>
      <c r="J59" s="264"/>
      <c r="K59" s="265"/>
      <c r="L59" s="55"/>
      <c r="M59" s="74"/>
    </row>
    <row r="60" spans="1:15" s="56" customFormat="1" ht="9.65" customHeight="1">
      <c r="A60" s="54"/>
      <c r="B60" s="95"/>
      <c r="C60" s="39"/>
      <c r="D60" s="96"/>
      <c r="E60" s="97"/>
      <c r="F60" s="97"/>
      <c r="G60" s="97"/>
      <c r="H60" s="97"/>
      <c r="I60" s="97"/>
      <c r="J60" s="97"/>
      <c r="K60" s="97"/>
      <c r="L60" s="55"/>
      <c r="M60" s="74"/>
    </row>
    <row r="61" spans="1:15" s="51" customFormat="1" ht="16.5" customHeight="1">
      <c r="A61" s="47"/>
      <c r="B61" s="110">
        <v>3</v>
      </c>
      <c r="C61" s="111" t="s">
        <v>76</v>
      </c>
      <c r="D61" s="111"/>
      <c r="E61" s="111"/>
      <c r="F61" s="111"/>
      <c r="G61" s="111"/>
      <c r="H61" s="111"/>
      <c r="I61" s="111"/>
      <c r="J61" s="111"/>
      <c r="K61" s="111"/>
      <c r="L61" s="50"/>
      <c r="M61" s="112"/>
    </row>
    <row r="62" spans="1:15" s="51" customFormat="1" ht="13">
      <c r="A62" s="113"/>
      <c r="B62" s="114"/>
      <c r="C62" s="115" t="s">
        <v>94</v>
      </c>
      <c r="D62" s="115"/>
      <c r="E62" s="115"/>
      <c r="F62" s="115"/>
      <c r="G62" s="115"/>
      <c r="H62" s="115"/>
      <c r="I62" s="115"/>
      <c r="J62" s="115"/>
      <c r="K62" s="115"/>
      <c r="L62" s="116"/>
      <c r="M62" s="112"/>
    </row>
    <row r="63" spans="1:15" s="51" customFormat="1" ht="13">
      <c r="A63" s="131"/>
      <c r="B63" s="132" t="s">
        <v>134</v>
      </c>
      <c r="C63" s="131"/>
      <c r="D63" s="131"/>
      <c r="E63" s="131"/>
      <c r="F63" s="131"/>
      <c r="G63" s="131"/>
      <c r="H63" s="131"/>
      <c r="I63" s="131"/>
      <c r="J63" s="131"/>
      <c r="K63" s="131"/>
      <c r="L63" s="131"/>
      <c r="M63" s="112"/>
    </row>
    <row r="64" spans="1:15" s="127" customFormat="1" ht="14.15" customHeight="1">
      <c r="B64" s="128">
        <v>3</v>
      </c>
      <c r="C64" s="128" t="s">
        <v>133</v>
      </c>
      <c r="D64" s="128"/>
      <c r="E64" s="128"/>
      <c r="F64" s="128"/>
      <c r="G64" s="128"/>
      <c r="H64" s="128"/>
      <c r="I64" s="128"/>
      <c r="J64" s="128"/>
      <c r="K64" s="128"/>
      <c r="M64" s="129"/>
    </row>
    <row r="65" spans="2:13" s="127" customFormat="1" ht="13">
      <c r="B65" s="130"/>
      <c r="C65" s="127" t="s">
        <v>132</v>
      </c>
      <c r="M65" s="129"/>
    </row>
  </sheetData>
  <mergeCells count="58">
    <mergeCell ref="M2:M9"/>
    <mergeCell ref="M54:M57"/>
    <mergeCell ref="H45:J45"/>
    <mergeCell ref="E17:K17"/>
    <mergeCell ref="E36:K37"/>
    <mergeCell ref="H3:K3"/>
    <mergeCell ref="F9:K9"/>
    <mergeCell ref="E14:K14"/>
    <mergeCell ref="C3:E3"/>
    <mergeCell ref="C24:C26"/>
    <mergeCell ref="B59:C59"/>
    <mergeCell ref="E59:K59"/>
    <mergeCell ref="B5:K5"/>
    <mergeCell ref="B16:B17"/>
    <mergeCell ref="B14:C14"/>
    <mergeCell ref="B39:C39"/>
    <mergeCell ref="B58:C58"/>
    <mergeCell ref="E54:K55"/>
    <mergeCell ref="B40:C40"/>
    <mergeCell ref="D33:D35"/>
    <mergeCell ref="B1:C1"/>
    <mergeCell ref="E31:G31"/>
    <mergeCell ref="E24:J24"/>
    <mergeCell ref="E28:J28"/>
    <mergeCell ref="B6:K6"/>
    <mergeCell ref="F8:K8"/>
    <mergeCell ref="D24:D26"/>
    <mergeCell ref="B15:C15"/>
    <mergeCell ref="B2:K2"/>
    <mergeCell ref="H4:K4"/>
    <mergeCell ref="E47:J47"/>
    <mergeCell ref="B10:K10"/>
    <mergeCell ref="F7:K7"/>
    <mergeCell ref="B12:K12"/>
    <mergeCell ref="E20:K20"/>
    <mergeCell ref="B20:C20"/>
    <mergeCell ref="E16:K16"/>
    <mergeCell ref="E15:K15"/>
    <mergeCell ref="G57:H57"/>
    <mergeCell ref="E56:H56"/>
    <mergeCell ref="E45:G45"/>
    <mergeCell ref="M43:M45"/>
    <mergeCell ref="M36:M38"/>
    <mergeCell ref="B21:C21"/>
    <mergeCell ref="B33:B35"/>
    <mergeCell ref="C33:C35"/>
    <mergeCell ref="M24:M26"/>
    <mergeCell ref="M33:M35"/>
    <mergeCell ref="M11:M13"/>
    <mergeCell ref="M22:M23"/>
    <mergeCell ref="M16:M17"/>
    <mergeCell ref="M51:M53"/>
    <mergeCell ref="E44:G44"/>
    <mergeCell ref="E49:F49"/>
    <mergeCell ref="H49:J49"/>
    <mergeCell ref="L36:L38"/>
    <mergeCell ref="F38:H38"/>
    <mergeCell ref="M41:M42"/>
  </mergeCells>
  <phoneticPr fontId="3"/>
  <printOptions horizontalCentered="1"/>
  <pageMargins left="0.47244094488188981" right="0.43307086614173229" top="0.74803149606299213" bottom="0.47244094488188981" header="0.43307086614173229" footer="0.19685039370078741"/>
  <pageSetup paperSize="9" scale="83" firstPageNumber="40" orientation="landscape" useFirstPageNumber="1" r:id="rId1"/>
  <headerFooter alignWithMargins="0">
    <oddFooter>&amp;C－64,65－</oddFooter>
  </headerFooter>
  <rowBreaks count="1" manualBreakCount="1">
    <brk id="2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4"/>
  <sheetViews>
    <sheetView tabSelected="1" view="pageBreakPreview" zoomScaleNormal="100" zoomScaleSheetLayoutView="100" workbookViewId="0">
      <selection activeCell="B5" sqref="B5:L5"/>
    </sheetView>
  </sheetViews>
  <sheetFormatPr defaultRowHeight="13"/>
  <cols>
    <col min="1" max="1" width="1.7265625" customWidth="1"/>
    <col min="2" max="2" width="3.54296875" customWidth="1"/>
    <col min="3" max="3" width="24.81640625" customWidth="1"/>
    <col min="4" max="4" width="10.81640625" customWidth="1"/>
    <col min="5" max="5" width="4.6328125" customWidth="1"/>
    <col min="6" max="6" width="9.08984375" customWidth="1"/>
    <col min="7" max="8" width="3.6328125" customWidth="1"/>
    <col min="9" max="9" width="7.54296875" customWidth="1"/>
    <col min="10" max="10" width="3.453125" customWidth="1"/>
    <col min="11" max="11" width="7.453125" customWidth="1"/>
    <col min="12" max="12" width="9.90625" customWidth="1"/>
    <col min="13" max="13" width="3.90625" customWidth="1"/>
    <col min="14" max="14" width="48.90625" customWidth="1"/>
  </cols>
  <sheetData>
    <row r="1" spans="1:14" ht="17" thickBot="1">
      <c r="A1" s="43"/>
      <c r="B1" s="274" t="s">
        <v>28</v>
      </c>
      <c r="C1" s="274"/>
      <c r="D1" s="274"/>
      <c r="E1" s="274"/>
      <c r="F1" s="274"/>
      <c r="G1" s="44"/>
      <c r="H1" s="44"/>
      <c r="I1" s="44"/>
      <c r="J1" s="44"/>
      <c r="K1" s="44"/>
      <c r="L1" s="44"/>
      <c r="M1" s="43"/>
      <c r="N1" s="74"/>
    </row>
    <row r="2" spans="1:14" ht="24.5" customHeight="1">
      <c r="A2" s="45"/>
      <c r="B2" s="182" t="s">
        <v>137</v>
      </c>
      <c r="C2" s="182"/>
      <c r="D2" s="182"/>
      <c r="E2" s="182"/>
      <c r="F2" s="182"/>
      <c r="G2" s="182"/>
      <c r="H2" s="182"/>
      <c r="I2" s="182"/>
      <c r="J2" s="182"/>
      <c r="K2" s="182"/>
      <c r="L2" s="182"/>
      <c r="M2" s="46"/>
      <c r="N2" s="320" t="s">
        <v>138</v>
      </c>
    </row>
    <row r="3" spans="1:14" ht="14">
      <c r="A3" s="47"/>
      <c r="B3" s="49"/>
      <c r="C3" s="185"/>
      <c r="D3" s="185"/>
      <c r="E3" s="185"/>
      <c r="F3" s="185"/>
      <c r="G3" s="48"/>
      <c r="H3" s="48"/>
      <c r="I3" s="183" t="s">
        <v>187</v>
      </c>
      <c r="J3" s="183"/>
      <c r="K3" s="183"/>
      <c r="L3" s="183"/>
      <c r="M3" s="50"/>
      <c r="N3" s="321"/>
    </row>
    <row r="4" spans="1:14" ht="14">
      <c r="A4" s="47"/>
      <c r="B4" s="49"/>
      <c r="C4" s="48"/>
      <c r="D4" s="48"/>
      <c r="E4" s="48"/>
      <c r="F4" s="48"/>
      <c r="G4" s="48"/>
      <c r="H4" s="48"/>
      <c r="I4" s="184" t="s">
        <v>139</v>
      </c>
      <c r="J4" s="184"/>
      <c r="K4" s="184"/>
      <c r="L4" s="184"/>
      <c r="M4" s="50"/>
      <c r="N4" s="321"/>
    </row>
    <row r="5" spans="1:14" ht="14">
      <c r="A5" s="47"/>
      <c r="B5" s="179" t="s">
        <v>86</v>
      </c>
      <c r="C5" s="179"/>
      <c r="D5" s="179"/>
      <c r="E5" s="179"/>
      <c r="F5" s="179"/>
      <c r="G5" s="179"/>
      <c r="H5" s="179"/>
      <c r="I5" s="179"/>
      <c r="J5" s="179"/>
      <c r="K5" s="179"/>
      <c r="L5" s="179"/>
      <c r="M5" s="50"/>
      <c r="N5" s="321"/>
    </row>
    <row r="6" spans="1:14" ht="14">
      <c r="A6" s="47"/>
      <c r="B6" s="179" t="s">
        <v>130</v>
      </c>
      <c r="C6" s="179"/>
      <c r="D6" s="179"/>
      <c r="E6" s="179"/>
      <c r="F6" s="179"/>
      <c r="G6" s="179"/>
      <c r="H6" s="179"/>
      <c r="I6" s="179"/>
      <c r="J6" s="179"/>
      <c r="K6" s="179"/>
      <c r="L6" s="179"/>
      <c r="M6" s="50"/>
      <c r="N6" s="321"/>
    </row>
    <row r="7" spans="1:14" ht="14">
      <c r="A7" s="47"/>
      <c r="B7" s="49"/>
      <c r="C7" s="37"/>
      <c r="D7" s="37"/>
      <c r="E7" s="37"/>
      <c r="F7" s="37"/>
      <c r="G7" s="179" t="s">
        <v>85</v>
      </c>
      <c r="H7" s="179"/>
      <c r="I7" s="179"/>
      <c r="J7" s="179"/>
      <c r="K7" s="179"/>
      <c r="L7" s="179"/>
      <c r="M7" s="50"/>
      <c r="N7" s="321"/>
    </row>
    <row r="8" spans="1:14" ht="14">
      <c r="A8" s="47"/>
      <c r="B8" s="49"/>
      <c r="C8" s="48"/>
      <c r="D8" s="48"/>
      <c r="E8" s="48"/>
      <c r="F8" s="48"/>
      <c r="G8" s="179" t="s">
        <v>68</v>
      </c>
      <c r="H8" s="179"/>
      <c r="I8" s="179"/>
      <c r="J8" s="179"/>
      <c r="K8" s="179"/>
      <c r="L8" s="179"/>
      <c r="M8" s="50"/>
      <c r="N8" s="321"/>
    </row>
    <row r="9" spans="1:14" ht="14">
      <c r="A9" s="47"/>
      <c r="B9" s="49"/>
      <c r="C9" s="48"/>
      <c r="D9" s="48"/>
      <c r="E9" s="48"/>
      <c r="F9" s="48"/>
      <c r="G9" s="179"/>
      <c r="H9" s="179"/>
      <c r="I9" s="179"/>
      <c r="J9" s="179"/>
      <c r="K9" s="179"/>
      <c r="L9" s="179"/>
      <c r="M9" s="50"/>
      <c r="N9" s="321"/>
    </row>
    <row r="10" spans="1:14" ht="14.5" thickBot="1">
      <c r="A10" s="52"/>
      <c r="B10" s="49"/>
      <c r="C10" s="48"/>
      <c r="D10" s="48"/>
      <c r="E10" s="48"/>
      <c r="F10" s="48"/>
      <c r="G10" s="48"/>
      <c r="H10" s="48"/>
      <c r="I10" s="41"/>
      <c r="J10" s="41"/>
      <c r="K10" s="41"/>
      <c r="L10" s="41"/>
      <c r="M10" s="53"/>
      <c r="N10" s="322"/>
    </row>
    <row r="11" spans="1:14" ht="31" customHeight="1">
      <c r="A11" s="52"/>
      <c r="B11" s="189" t="s">
        <v>140</v>
      </c>
      <c r="C11" s="189"/>
      <c r="D11" s="189"/>
      <c r="E11" s="189"/>
      <c r="F11" s="189"/>
      <c r="G11" s="189"/>
      <c r="H11" s="189"/>
      <c r="I11" s="189"/>
      <c r="J11" s="189"/>
      <c r="K11" s="189"/>
      <c r="L11" s="189"/>
      <c r="M11" s="53"/>
      <c r="N11" s="74"/>
    </row>
    <row r="12" spans="1:14" ht="14">
      <c r="A12" s="52"/>
      <c r="B12" s="90"/>
      <c r="C12" s="38"/>
      <c r="D12" s="38"/>
      <c r="E12" s="38"/>
      <c r="F12" s="38"/>
      <c r="G12" s="38"/>
      <c r="H12" s="38"/>
      <c r="I12" s="38"/>
      <c r="J12" s="38"/>
      <c r="K12" s="38"/>
      <c r="L12" s="38"/>
      <c r="M12" s="105"/>
      <c r="N12" s="317" t="s">
        <v>32</v>
      </c>
    </row>
    <row r="13" spans="1:14" ht="14">
      <c r="A13" s="52"/>
      <c r="B13" s="190" t="s">
        <v>77</v>
      </c>
      <c r="C13" s="190"/>
      <c r="D13" s="190"/>
      <c r="E13" s="190"/>
      <c r="F13" s="190"/>
      <c r="G13" s="190"/>
      <c r="H13" s="190"/>
      <c r="I13" s="190"/>
      <c r="J13" s="190"/>
      <c r="K13" s="190"/>
      <c r="L13" s="190"/>
      <c r="M13" s="105"/>
      <c r="N13" s="318"/>
    </row>
    <row r="14" spans="1:14" ht="14">
      <c r="A14" s="52"/>
      <c r="B14" s="98"/>
      <c r="C14" s="42"/>
      <c r="D14" s="42"/>
      <c r="E14" s="42"/>
      <c r="F14" s="42"/>
      <c r="G14" s="42"/>
      <c r="H14" s="42"/>
      <c r="I14" s="42"/>
      <c r="J14" s="42"/>
      <c r="K14" s="42"/>
      <c r="L14" s="41"/>
      <c r="M14" s="105"/>
      <c r="N14" s="137"/>
    </row>
    <row r="15" spans="1:14" ht="19" customHeight="1">
      <c r="A15" s="52"/>
      <c r="B15" s="189" t="s">
        <v>136</v>
      </c>
      <c r="C15" s="189"/>
      <c r="D15" s="42"/>
      <c r="E15" s="42"/>
      <c r="F15" s="42"/>
      <c r="G15" s="42"/>
      <c r="H15" s="42"/>
      <c r="I15" s="42"/>
      <c r="J15" s="42"/>
      <c r="K15" s="42"/>
      <c r="L15" s="41"/>
      <c r="M15" s="105"/>
      <c r="N15" s="137"/>
    </row>
    <row r="16" spans="1:14" ht="20" customHeight="1">
      <c r="A16" s="52"/>
      <c r="B16" s="319" t="s">
        <v>141</v>
      </c>
      <c r="C16" s="319"/>
      <c r="D16" s="319"/>
      <c r="E16" s="319" t="s">
        <v>142</v>
      </c>
      <c r="F16" s="319"/>
      <c r="G16" s="319"/>
      <c r="H16" s="319"/>
      <c r="I16" s="319" t="s">
        <v>143</v>
      </c>
      <c r="J16" s="319"/>
      <c r="K16" s="319"/>
      <c r="L16" s="319"/>
      <c r="M16" s="105"/>
      <c r="N16" s="137"/>
    </row>
    <row r="17" spans="1:14" ht="20" customHeight="1">
      <c r="A17" s="52"/>
      <c r="B17" s="304" t="s">
        <v>144</v>
      </c>
      <c r="C17" s="304"/>
      <c r="D17" s="304"/>
      <c r="E17" s="305">
        <f>E18+E19</f>
        <v>1373210</v>
      </c>
      <c r="F17" s="306"/>
      <c r="G17" s="306"/>
      <c r="H17" s="142" t="s">
        <v>0</v>
      </c>
      <c r="I17" s="307" t="s">
        <v>145</v>
      </c>
      <c r="J17" s="308"/>
      <c r="K17" s="308"/>
      <c r="L17" s="309"/>
      <c r="M17" s="105"/>
      <c r="N17" s="137"/>
    </row>
    <row r="18" spans="1:14" ht="27.5" customHeight="1">
      <c r="A18" s="52"/>
      <c r="B18" s="316" t="s">
        <v>78</v>
      </c>
      <c r="C18" s="304" t="s">
        <v>146</v>
      </c>
      <c r="D18" s="304"/>
      <c r="E18" s="305">
        <f>D40</f>
        <v>1123720</v>
      </c>
      <c r="F18" s="306"/>
      <c r="G18" s="306"/>
      <c r="H18" s="142" t="s">
        <v>0</v>
      </c>
      <c r="I18" s="310"/>
      <c r="J18" s="311"/>
      <c r="K18" s="311"/>
      <c r="L18" s="312"/>
      <c r="M18" s="105"/>
      <c r="N18" s="137"/>
    </row>
    <row r="19" spans="1:14" ht="20" customHeight="1">
      <c r="A19" s="52"/>
      <c r="B19" s="316"/>
      <c r="C19" s="304" t="s">
        <v>147</v>
      </c>
      <c r="D19" s="304"/>
      <c r="E19" s="305">
        <f>D55</f>
        <v>249490</v>
      </c>
      <c r="F19" s="306"/>
      <c r="G19" s="306"/>
      <c r="H19" s="142" t="s">
        <v>0</v>
      </c>
      <c r="I19" s="313"/>
      <c r="J19" s="314"/>
      <c r="K19" s="314"/>
      <c r="L19" s="315"/>
      <c r="M19" s="105"/>
      <c r="N19" s="137"/>
    </row>
    <row r="20" spans="1:14" ht="14">
      <c r="A20" s="52"/>
      <c r="B20" s="42"/>
      <c r="C20" s="42"/>
      <c r="D20" s="42"/>
      <c r="E20" s="42"/>
      <c r="F20" s="42"/>
      <c r="G20" s="42"/>
      <c r="H20" s="42"/>
      <c r="I20" s="42"/>
      <c r="J20" s="42"/>
      <c r="K20" s="42"/>
      <c r="L20" s="41"/>
      <c r="M20" s="105"/>
      <c r="N20" s="137"/>
    </row>
    <row r="21" spans="1:14" ht="20.5" customHeight="1" thickBot="1">
      <c r="A21" s="52"/>
      <c r="B21" s="297" t="s">
        <v>135</v>
      </c>
      <c r="C21" s="297"/>
      <c r="D21" s="42"/>
      <c r="E21" s="42"/>
      <c r="F21" s="42"/>
      <c r="G21" s="42"/>
      <c r="H21" s="42"/>
      <c r="I21" s="42"/>
      <c r="J21" s="42"/>
      <c r="K21" s="42"/>
      <c r="L21" s="109" t="s">
        <v>43</v>
      </c>
      <c r="M21" s="53"/>
      <c r="N21" s="106"/>
    </row>
    <row r="22" spans="1:14" ht="35" customHeight="1" thickBot="1">
      <c r="A22" s="47"/>
      <c r="B22" s="212" t="s">
        <v>14</v>
      </c>
      <c r="C22" s="210"/>
      <c r="D22" s="298" t="s">
        <v>148</v>
      </c>
      <c r="E22" s="298"/>
      <c r="F22" s="299" t="s">
        <v>45</v>
      </c>
      <c r="G22" s="300"/>
      <c r="H22" s="300"/>
      <c r="I22" s="300"/>
      <c r="J22" s="300"/>
      <c r="K22" s="300"/>
      <c r="L22" s="301"/>
      <c r="M22" s="50"/>
      <c r="N22" s="75"/>
    </row>
    <row r="23" spans="1:14" ht="21" customHeight="1" thickTop="1" thickBot="1">
      <c r="A23" s="52"/>
      <c r="B23" s="191" t="s">
        <v>5</v>
      </c>
      <c r="C23" s="192"/>
      <c r="D23" s="143">
        <f>D24+D42</f>
        <v>1373210</v>
      </c>
      <c r="E23" s="163" t="s">
        <v>0</v>
      </c>
      <c r="F23" s="302"/>
      <c r="G23" s="302"/>
      <c r="H23" s="302"/>
      <c r="I23" s="302"/>
      <c r="J23" s="302"/>
      <c r="K23" s="302"/>
      <c r="L23" s="303"/>
      <c r="M23" s="53"/>
      <c r="N23" s="75"/>
    </row>
    <row r="24" spans="1:14" ht="29" customHeight="1" thickTop="1">
      <c r="A24" s="52"/>
      <c r="B24" s="200" t="s">
        <v>6</v>
      </c>
      <c r="C24" s="201"/>
      <c r="D24" s="144">
        <f>D25+D26+D27+D30+D35+D39</f>
        <v>1123720</v>
      </c>
      <c r="E24" s="164" t="s">
        <v>0</v>
      </c>
      <c r="F24" s="88"/>
      <c r="G24" s="88"/>
      <c r="H24" s="88"/>
      <c r="I24" s="88"/>
      <c r="J24" s="88"/>
      <c r="K24" s="88"/>
      <c r="L24" s="89"/>
      <c r="M24" s="53"/>
      <c r="N24" s="145"/>
    </row>
    <row r="25" spans="1:14" ht="30" customHeight="1">
      <c r="A25" s="47"/>
      <c r="B25" s="91" t="s">
        <v>149</v>
      </c>
      <c r="C25" s="11" t="s">
        <v>42</v>
      </c>
      <c r="D25" s="13">
        <f>+L25</f>
        <v>455400.00000000006</v>
      </c>
      <c r="E25" s="165" t="s">
        <v>0</v>
      </c>
      <c r="F25" s="296" t="s">
        <v>150</v>
      </c>
      <c r="G25" s="296"/>
      <c r="H25" s="296"/>
      <c r="I25" s="296"/>
      <c r="J25" s="296"/>
      <c r="K25" s="296"/>
      <c r="L25" s="17">
        <v>455400.00000000006</v>
      </c>
      <c r="M25" s="50"/>
      <c r="N25" s="254" t="s">
        <v>151</v>
      </c>
    </row>
    <row r="26" spans="1:14" ht="30" customHeight="1">
      <c r="A26" s="47"/>
      <c r="B26" s="91" t="s">
        <v>37</v>
      </c>
      <c r="C26" s="10" t="s">
        <v>3</v>
      </c>
      <c r="D26" s="13">
        <f>+L26</f>
        <v>133650</v>
      </c>
      <c r="E26" s="165" t="s">
        <v>0</v>
      </c>
      <c r="F26" s="296" t="s">
        <v>152</v>
      </c>
      <c r="G26" s="296"/>
      <c r="H26" s="296"/>
      <c r="I26" s="296"/>
      <c r="J26" s="296"/>
      <c r="K26" s="296"/>
      <c r="L26" s="17">
        <v>133650</v>
      </c>
      <c r="M26" s="50"/>
      <c r="N26" s="255"/>
    </row>
    <row r="27" spans="1:14" ht="28" customHeight="1">
      <c r="A27" s="47"/>
      <c r="B27" s="92"/>
      <c r="C27" s="186" t="s">
        <v>2</v>
      </c>
      <c r="D27" s="31">
        <f>L27+L28+L29</f>
        <v>468100</v>
      </c>
      <c r="E27" s="166" t="s">
        <v>0</v>
      </c>
      <c r="F27" s="176" t="s">
        <v>65</v>
      </c>
      <c r="G27" s="176"/>
      <c r="H27" s="176"/>
      <c r="I27" s="176"/>
      <c r="J27" s="176"/>
      <c r="K27" s="176"/>
      <c r="L27" s="30">
        <v>400000</v>
      </c>
      <c r="M27" s="50"/>
      <c r="N27" s="254" t="s">
        <v>153</v>
      </c>
    </row>
    <row r="28" spans="1:14" ht="28" customHeight="1">
      <c r="A28" s="47"/>
      <c r="B28" s="59" t="s">
        <v>154</v>
      </c>
      <c r="C28" s="187"/>
      <c r="D28" s="146"/>
      <c r="E28" s="167" t="s">
        <v>0</v>
      </c>
      <c r="F28" s="4" t="s">
        <v>82</v>
      </c>
      <c r="G28" s="4"/>
      <c r="H28" s="4"/>
      <c r="I28" s="4"/>
      <c r="J28" s="4"/>
      <c r="K28" s="4"/>
      <c r="L28" s="21">
        <v>55000</v>
      </c>
      <c r="M28" s="50"/>
      <c r="N28" s="285"/>
    </row>
    <row r="29" spans="1:14" ht="28" customHeight="1">
      <c r="A29" s="47"/>
      <c r="B29" s="60"/>
      <c r="C29" s="188"/>
      <c r="D29" s="147"/>
      <c r="E29" s="157" t="s">
        <v>0</v>
      </c>
      <c r="F29" s="5" t="s">
        <v>66</v>
      </c>
      <c r="G29" s="5"/>
      <c r="H29" s="5"/>
      <c r="I29" s="5"/>
      <c r="J29" s="5"/>
      <c r="K29" s="3"/>
      <c r="L29" s="27">
        <f>2620*5</f>
        <v>13100</v>
      </c>
      <c r="M29" s="50"/>
      <c r="N29" s="255"/>
    </row>
    <row r="30" spans="1:14" ht="17" customHeight="1">
      <c r="A30" s="47"/>
      <c r="B30" s="92" t="s">
        <v>155</v>
      </c>
      <c r="C30" s="18" t="s">
        <v>8</v>
      </c>
      <c r="D30" s="28">
        <f>SUM(D31:D34)</f>
        <v>57570</v>
      </c>
      <c r="E30" s="166" t="s">
        <v>0</v>
      </c>
      <c r="F30" s="29"/>
      <c r="G30" s="29"/>
      <c r="H30" s="29"/>
      <c r="I30" s="29"/>
      <c r="J30" s="29"/>
      <c r="K30" s="29"/>
      <c r="L30" s="30"/>
      <c r="M30" s="50"/>
      <c r="N30" s="75"/>
    </row>
    <row r="31" spans="1:14" ht="17" customHeight="1">
      <c r="A31" s="47"/>
      <c r="B31" s="59"/>
      <c r="C31" s="22" t="s">
        <v>11</v>
      </c>
      <c r="D31" s="148">
        <f>+L31</f>
        <v>25800</v>
      </c>
      <c r="E31" s="167" t="s">
        <v>0</v>
      </c>
      <c r="F31" s="178" t="s">
        <v>156</v>
      </c>
      <c r="G31" s="178"/>
      <c r="H31" s="178"/>
      <c r="I31" s="178"/>
      <c r="J31" s="178"/>
      <c r="K31" s="178"/>
      <c r="L31" s="21">
        <v>25800</v>
      </c>
      <c r="M31" s="50"/>
      <c r="N31" s="75"/>
    </row>
    <row r="32" spans="1:14" ht="17" customHeight="1">
      <c r="A32" s="47"/>
      <c r="B32" s="59"/>
      <c r="C32" s="69" t="s">
        <v>12</v>
      </c>
      <c r="D32" s="146">
        <v>12000</v>
      </c>
      <c r="E32" s="167" t="s">
        <v>0</v>
      </c>
      <c r="F32" s="177" t="s">
        <v>157</v>
      </c>
      <c r="G32" s="178"/>
      <c r="H32" s="178"/>
      <c r="I32" s="178"/>
      <c r="J32" s="178"/>
      <c r="K32" s="178"/>
      <c r="L32" s="21">
        <f>150*15</f>
        <v>2250</v>
      </c>
      <c r="M32" s="50"/>
      <c r="N32" s="75"/>
    </row>
    <row r="33" spans="1:14" ht="17" customHeight="1">
      <c r="A33" s="47"/>
      <c r="B33" s="59"/>
      <c r="C33" s="69" t="s">
        <v>46</v>
      </c>
      <c r="D33" s="146">
        <v>10000</v>
      </c>
      <c r="E33" s="167" t="s">
        <v>0</v>
      </c>
      <c r="F33" s="177" t="s">
        <v>158</v>
      </c>
      <c r="G33" s="178"/>
      <c r="H33" s="178"/>
      <c r="I33" s="178"/>
      <c r="J33" s="178"/>
      <c r="K33" s="178"/>
      <c r="L33" s="21">
        <v>10000</v>
      </c>
      <c r="M33" s="50"/>
      <c r="N33" s="75"/>
    </row>
    <row r="34" spans="1:14" ht="17" customHeight="1">
      <c r="A34" s="47"/>
      <c r="B34" s="60"/>
      <c r="C34" s="24" t="s">
        <v>123</v>
      </c>
      <c r="D34" s="149">
        <f>+L34</f>
        <v>9770</v>
      </c>
      <c r="E34" s="157" t="s">
        <v>0</v>
      </c>
      <c r="F34" s="173" t="s">
        <v>159</v>
      </c>
      <c r="G34" s="174"/>
      <c r="H34" s="174"/>
      <c r="I34" s="174"/>
      <c r="J34" s="174"/>
      <c r="K34" s="174"/>
      <c r="L34" s="27">
        <v>9770</v>
      </c>
      <c r="M34" s="50"/>
      <c r="N34" s="75"/>
    </row>
    <row r="35" spans="1:14" ht="17" customHeight="1">
      <c r="A35" s="47"/>
      <c r="B35" s="92" t="s">
        <v>40</v>
      </c>
      <c r="C35" s="18" t="s">
        <v>9</v>
      </c>
      <c r="D35" s="28">
        <f>+D36</f>
        <v>9000</v>
      </c>
      <c r="E35" s="166" t="s">
        <v>0</v>
      </c>
      <c r="F35" s="29"/>
      <c r="G35" s="29"/>
      <c r="H35" s="29"/>
      <c r="I35" s="29"/>
      <c r="J35" s="29"/>
      <c r="K35" s="29"/>
      <c r="L35" s="30"/>
      <c r="M35" s="50"/>
      <c r="N35" s="75"/>
    </row>
    <row r="36" spans="1:14" ht="17" customHeight="1">
      <c r="A36" s="47"/>
      <c r="B36" s="202"/>
      <c r="C36" s="187" t="s">
        <v>13</v>
      </c>
      <c r="D36" s="146">
        <f>SUM(L36:L38)</f>
        <v>9000</v>
      </c>
      <c r="E36" s="167" t="s">
        <v>0</v>
      </c>
      <c r="F36" s="177" t="s">
        <v>126</v>
      </c>
      <c r="G36" s="178"/>
      <c r="H36" s="178"/>
      <c r="I36" s="178"/>
      <c r="J36" s="178"/>
      <c r="K36" s="178"/>
      <c r="L36" s="21">
        <f>80*25</f>
        <v>2000</v>
      </c>
      <c r="M36" s="50"/>
      <c r="N36" s="254" t="s">
        <v>160</v>
      </c>
    </row>
    <row r="37" spans="1:14" ht="17" customHeight="1">
      <c r="A37" s="47"/>
      <c r="B37" s="202"/>
      <c r="C37" s="187"/>
      <c r="D37" s="146"/>
      <c r="E37" s="167" t="s">
        <v>0</v>
      </c>
      <c r="F37" s="177" t="s">
        <v>161</v>
      </c>
      <c r="G37" s="178"/>
      <c r="H37" s="178"/>
      <c r="I37" s="178"/>
      <c r="J37" s="178"/>
      <c r="K37" s="178"/>
      <c r="L37" s="21">
        <v>6000</v>
      </c>
      <c r="M37" s="50"/>
      <c r="N37" s="285"/>
    </row>
    <row r="38" spans="1:14" ht="17" customHeight="1">
      <c r="A38" s="47"/>
      <c r="B38" s="203"/>
      <c r="C38" s="188"/>
      <c r="D38" s="147"/>
      <c r="E38" s="157" t="s">
        <v>0</v>
      </c>
      <c r="F38" s="173" t="s">
        <v>162</v>
      </c>
      <c r="G38" s="174"/>
      <c r="H38" s="174"/>
      <c r="I38" s="174"/>
      <c r="J38" s="174"/>
      <c r="K38" s="174"/>
      <c r="L38" s="27">
        <v>1000</v>
      </c>
      <c r="M38" s="50"/>
      <c r="N38" s="150"/>
    </row>
    <row r="39" spans="1:14" ht="17" customHeight="1">
      <c r="A39" s="47"/>
      <c r="B39" s="92" t="s">
        <v>163</v>
      </c>
      <c r="C39" s="18" t="s">
        <v>164</v>
      </c>
      <c r="D39" s="28">
        <v>0</v>
      </c>
      <c r="E39" s="166" t="s">
        <v>0</v>
      </c>
      <c r="F39" s="229"/>
      <c r="G39" s="229"/>
      <c r="H39" s="229"/>
      <c r="I39" s="229"/>
      <c r="J39" s="229"/>
      <c r="K39" s="229"/>
      <c r="L39" s="230"/>
      <c r="M39" s="139"/>
      <c r="N39" s="145"/>
    </row>
    <row r="40" spans="1:14" ht="21.5" customHeight="1" thickBot="1">
      <c r="A40" s="52"/>
      <c r="B40" s="286" t="s">
        <v>16</v>
      </c>
      <c r="C40" s="287"/>
      <c r="D40" s="151">
        <f>D25+D26+D27+D30+D35+D39</f>
        <v>1123720</v>
      </c>
      <c r="E40" s="168" t="s">
        <v>0</v>
      </c>
      <c r="F40" s="288"/>
      <c r="G40" s="288"/>
      <c r="H40" s="288"/>
      <c r="I40" s="288"/>
      <c r="J40" s="288"/>
      <c r="K40" s="288"/>
      <c r="L40" s="289"/>
      <c r="M40" s="53"/>
      <c r="N40" s="75"/>
    </row>
    <row r="41" spans="1:14" ht="14.5" thickBot="1">
      <c r="A41" s="52"/>
      <c r="B41" s="152"/>
      <c r="C41" s="153"/>
      <c r="D41" s="154"/>
      <c r="E41" s="169"/>
      <c r="F41" s="38"/>
      <c r="G41" s="38"/>
      <c r="H41" s="38"/>
      <c r="I41" s="38"/>
      <c r="J41" s="38"/>
      <c r="K41" s="38"/>
      <c r="L41" s="38"/>
      <c r="M41" s="53"/>
      <c r="N41" s="75"/>
    </row>
    <row r="42" spans="1:14" ht="16" customHeight="1">
      <c r="A42" s="47"/>
      <c r="B42" s="290" t="s">
        <v>17</v>
      </c>
      <c r="C42" s="291"/>
      <c r="D42" s="292">
        <f>D55</f>
        <v>249490</v>
      </c>
      <c r="E42" s="294" t="s">
        <v>0</v>
      </c>
      <c r="F42" s="155"/>
      <c r="G42" s="155"/>
      <c r="H42" s="155"/>
      <c r="I42" s="155"/>
      <c r="J42" s="155"/>
      <c r="K42" s="155"/>
      <c r="L42" s="156"/>
      <c r="M42" s="50"/>
      <c r="N42" s="75"/>
    </row>
    <row r="43" spans="1:14" ht="16" customHeight="1">
      <c r="A43" s="47"/>
      <c r="B43" s="244"/>
      <c r="C43" s="245"/>
      <c r="D43" s="293"/>
      <c r="E43" s="295"/>
      <c r="F43" s="5"/>
      <c r="G43" s="5"/>
      <c r="H43" s="5"/>
      <c r="I43" s="5"/>
      <c r="J43" s="5"/>
      <c r="K43" s="5"/>
      <c r="L43" s="27"/>
      <c r="M43" s="50"/>
      <c r="N43" s="75"/>
    </row>
    <row r="44" spans="1:14" ht="39.5" customHeight="1">
      <c r="A44" s="47"/>
      <c r="B44" s="91" t="s">
        <v>165</v>
      </c>
      <c r="C44" s="11" t="s">
        <v>42</v>
      </c>
      <c r="D44" s="13">
        <f>L44</f>
        <v>159390</v>
      </c>
      <c r="E44" s="165" t="s">
        <v>0</v>
      </c>
      <c r="F44" s="296" t="s">
        <v>166</v>
      </c>
      <c r="G44" s="296"/>
      <c r="H44" s="296"/>
      <c r="I44" s="296"/>
      <c r="J44" s="296"/>
      <c r="K44" s="296"/>
      <c r="L44" s="17">
        <f>20700*7*1.1</f>
        <v>159390</v>
      </c>
      <c r="M44" s="50"/>
      <c r="N44" s="254" t="s">
        <v>167</v>
      </c>
    </row>
    <row r="45" spans="1:14" ht="39.5" customHeight="1">
      <c r="A45" s="47"/>
      <c r="B45" s="59" t="s">
        <v>168</v>
      </c>
      <c r="C45" s="10" t="s">
        <v>3</v>
      </c>
      <c r="D45" s="148">
        <f>L45</f>
        <v>0</v>
      </c>
      <c r="E45" s="167" t="s">
        <v>0</v>
      </c>
      <c r="F45" s="34"/>
      <c r="G45" s="34"/>
      <c r="H45" s="34"/>
      <c r="I45" s="34"/>
      <c r="J45" s="34"/>
      <c r="K45" s="34"/>
      <c r="L45" s="17">
        <v>0</v>
      </c>
      <c r="M45" s="50"/>
      <c r="N45" s="255"/>
    </row>
    <row r="46" spans="1:14" ht="39.5" customHeight="1">
      <c r="A46" s="47"/>
      <c r="B46" s="92" t="s">
        <v>169</v>
      </c>
      <c r="C46" s="22" t="s">
        <v>18</v>
      </c>
      <c r="D46" s="28">
        <f>L46</f>
        <v>28500</v>
      </c>
      <c r="E46" s="166" t="s">
        <v>0</v>
      </c>
      <c r="F46" s="162" t="s">
        <v>170</v>
      </c>
      <c r="G46" s="76"/>
      <c r="H46" s="76"/>
      <c r="I46" s="76"/>
      <c r="J46" s="76"/>
      <c r="K46" s="4"/>
      <c r="L46" s="21">
        <f>5700*5</f>
        <v>28500</v>
      </c>
      <c r="M46" s="50"/>
      <c r="N46" s="254" t="s">
        <v>171</v>
      </c>
    </row>
    <row r="47" spans="1:14" ht="30" customHeight="1">
      <c r="A47" s="47"/>
      <c r="B47" s="60"/>
      <c r="C47" s="22"/>
      <c r="D47" s="148"/>
      <c r="E47" s="167"/>
      <c r="F47" s="238"/>
      <c r="G47" s="238"/>
      <c r="H47" s="238"/>
      <c r="I47" s="174"/>
      <c r="J47" s="174"/>
      <c r="K47" s="174"/>
      <c r="L47" s="27"/>
      <c r="M47" s="50"/>
      <c r="N47" s="255"/>
    </row>
    <row r="48" spans="1:14">
      <c r="A48" s="47"/>
      <c r="B48" s="92" t="s">
        <v>172</v>
      </c>
      <c r="C48" s="18" t="s">
        <v>19</v>
      </c>
      <c r="D48" s="28">
        <f>D49+D50</f>
        <v>49200</v>
      </c>
      <c r="E48" s="166" t="s">
        <v>0</v>
      </c>
      <c r="F48" s="138"/>
      <c r="G48" s="29"/>
      <c r="H48" s="29"/>
      <c r="I48" s="29"/>
      <c r="J48" s="29"/>
      <c r="K48" s="29"/>
      <c r="L48" s="30"/>
      <c r="M48" s="50"/>
      <c r="N48" s="75"/>
    </row>
    <row r="49" spans="1:14">
      <c r="A49" s="47"/>
      <c r="B49" s="59"/>
      <c r="C49" s="22" t="s">
        <v>20</v>
      </c>
      <c r="D49" s="148">
        <f>L49</f>
        <v>9200</v>
      </c>
      <c r="E49" s="167" t="s">
        <v>0</v>
      </c>
      <c r="F49" s="178" t="s">
        <v>156</v>
      </c>
      <c r="G49" s="178"/>
      <c r="H49" s="178"/>
      <c r="I49" s="178"/>
      <c r="J49" s="178"/>
      <c r="K49" s="178"/>
      <c r="L49" s="21">
        <v>9200</v>
      </c>
      <c r="M49" s="50"/>
      <c r="N49" s="75"/>
    </row>
    <row r="50" spans="1:14">
      <c r="A50" s="47"/>
      <c r="B50" s="60"/>
      <c r="C50" s="24" t="s">
        <v>21</v>
      </c>
      <c r="D50" s="149">
        <f>L50</f>
        <v>40000</v>
      </c>
      <c r="E50" s="157" t="s">
        <v>0</v>
      </c>
      <c r="F50" s="141" t="s">
        <v>173</v>
      </c>
      <c r="G50" s="141"/>
      <c r="H50" s="141"/>
      <c r="I50" s="131"/>
      <c r="J50" s="141"/>
      <c r="K50" s="61"/>
      <c r="L50" s="27">
        <v>40000</v>
      </c>
      <c r="M50" s="50"/>
      <c r="N50" s="75"/>
    </row>
    <row r="51" spans="1:14">
      <c r="A51" s="47"/>
      <c r="B51" s="92" t="s">
        <v>174</v>
      </c>
      <c r="C51" s="18" t="s">
        <v>9</v>
      </c>
      <c r="D51" s="28">
        <f>D52</f>
        <v>12400</v>
      </c>
      <c r="E51" s="166" t="s">
        <v>0</v>
      </c>
      <c r="F51" s="29"/>
      <c r="G51" s="29"/>
      <c r="H51" s="29"/>
      <c r="I51" s="29"/>
      <c r="J51" s="29"/>
      <c r="K51" s="29"/>
      <c r="L51" s="30"/>
      <c r="M51" s="50"/>
      <c r="N51" s="254" t="s">
        <v>175</v>
      </c>
    </row>
    <row r="52" spans="1:14">
      <c r="A52" s="47"/>
      <c r="B52" s="59"/>
      <c r="C52" s="22" t="s">
        <v>22</v>
      </c>
      <c r="D52" s="148">
        <f>L52+L53</f>
        <v>12400</v>
      </c>
      <c r="E52" s="167" t="s">
        <v>0</v>
      </c>
      <c r="F52" s="4" t="s">
        <v>69</v>
      </c>
      <c r="G52" s="2"/>
      <c r="H52" s="2"/>
      <c r="I52" s="2"/>
      <c r="J52" s="2" t="s">
        <v>176</v>
      </c>
      <c r="K52" s="4" t="s">
        <v>49</v>
      </c>
      <c r="L52" s="21">
        <f>160*40</f>
        <v>6400</v>
      </c>
      <c r="M52" s="50"/>
      <c r="N52" s="285"/>
    </row>
    <row r="53" spans="1:14">
      <c r="A53" s="47"/>
      <c r="B53" s="60"/>
      <c r="C53" s="24"/>
      <c r="D53" s="149"/>
      <c r="E53" s="157"/>
      <c r="F53" s="5" t="s">
        <v>177</v>
      </c>
      <c r="G53" s="3"/>
      <c r="H53" s="3"/>
      <c r="I53" s="3" t="s">
        <v>23</v>
      </c>
      <c r="J53" s="3" t="s">
        <v>178</v>
      </c>
      <c r="K53" s="5" t="s">
        <v>24</v>
      </c>
      <c r="L53" s="27">
        <v>6000</v>
      </c>
      <c r="M53" s="50"/>
      <c r="N53" s="285"/>
    </row>
    <row r="54" spans="1:14">
      <c r="A54" s="47"/>
      <c r="B54" s="59" t="s">
        <v>179</v>
      </c>
      <c r="C54" s="22" t="s">
        <v>164</v>
      </c>
      <c r="D54" s="154">
        <v>0</v>
      </c>
      <c r="E54" s="170" t="s">
        <v>0</v>
      </c>
      <c r="F54" s="232"/>
      <c r="G54" s="232"/>
      <c r="H54" s="232"/>
      <c r="I54" s="232"/>
      <c r="J54" s="232"/>
      <c r="K54" s="232"/>
      <c r="L54" s="233"/>
      <c r="M54" s="50"/>
      <c r="N54" s="140"/>
    </row>
    <row r="55" spans="1:14" ht="14.5" thickBot="1">
      <c r="A55" s="52"/>
      <c r="B55" s="249" t="s">
        <v>16</v>
      </c>
      <c r="C55" s="250"/>
      <c r="D55" s="158">
        <f>D44+D45+D46+D48+D51+D54</f>
        <v>249490</v>
      </c>
      <c r="E55" s="171" t="s">
        <v>0</v>
      </c>
      <c r="F55" s="278"/>
      <c r="G55" s="278"/>
      <c r="H55" s="278"/>
      <c r="I55" s="278"/>
      <c r="J55" s="278"/>
      <c r="K55" s="278"/>
      <c r="L55" s="279"/>
      <c r="M55" s="53"/>
      <c r="N55" s="75"/>
    </row>
    <row r="56" spans="1:14" ht="20.5" customHeight="1" thickTop="1" thickBot="1">
      <c r="A56" s="54"/>
      <c r="B56" s="280" t="s">
        <v>79</v>
      </c>
      <c r="C56" s="281"/>
      <c r="D56" s="159">
        <f>D55+D40</f>
        <v>1373210</v>
      </c>
      <c r="E56" s="160" t="s">
        <v>0</v>
      </c>
      <c r="F56" s="282" t="s">
        <v>186</v>
      </c>
      <c r="G56" s="283"/>
      <c r="H56" s="283"/>
      <c r="I56" s="283"/>
      <c r="J56" s="283"/>
      <c r="K56" s="283"/>
      <c r="L56" s="284"/>
      <c r="M56" s="55"/>
      <c r="N56" s="74"/>
    </row>
    <row r="57" spans="1:14">
      <c r="A57" s="54"/>
      <c r="B57" s="95"/>
      <c r="C57" s="39"/>
      <c r="D57" s="96"/>
      <c r="E57" s="96"/>
      <c r="F57" s="97"/>
      <c r="G57" s="97"/>
      <c r="H57" s="97"/>
      <c r="I57" s="97"/>
      <c r="J57" s="97"/>
      <c r="K57" s="97"/>
      <c r="L57" s="97"/>
      <c r="M57" s="55"/>
      <c r="N57" s="74"/>
    </row>
    <row r="58" spans="1:14" ht="14">
      <c r="A58" s="52"/>
      <c r="B58" s="189" t="s">
        <v>180</v>
      </c>
      <c r="C58" s="189"/>
      <c r="D58" s="42"/>
      <c r="E58" s="42"/>
      <c r="F58" s="42"/>
      <c r="G58" s="42"/>
      <c r="H58" s="42"/>
      <c r="I58" s="42"/>
      <c r="J58" s="42"/>
      <c r="K58" s="42"/>
      <c r="L58" s="42"/>
      <c r="M58" s="53"/>
      <c r="N58" s="117"/>
    </row>
    <row r="59" spans="1:14">
      <c r="A59" s="161"/>
      <c r="B59" s="161"/>
      <c r="C59" s="275" t="s">
        <v>181</v>
      </c>
      <c r="D59" s="275"/>
      <c r="E59" s="275"/>
      <c r="F59" s="275"/>
      <c r="G59" s="275"/>
      <c r="H59" s="275"/>
      <c r="I59" s="275"/>
      <c r="J59" s="275"/>
      <c r="K59" s="275"/>
      <c r="L59" s="275"/>
      <c r="M59" s="161"/>
      <c r="N59" s="161"/>
    </row>
    <row r="60" spans="1:14">
      <c r="A60" s="161"/>
      <c r="B60" s="161"/>
      <c r="C60" s="275" t="s">
        <v>182</v>
      </c>
      <c r="D60" s="275"/>
      <c r="E60" s="275"/>
      <c r="F60" s="275"/>
      <c r="G60" s="275"/>
      <c r="H60" s="275"/>
      <c r="I60" s="275"/>
      <c r="J60" s="275"/>
      <c r="K60" s="275"/>
      <c r="L60" s="275"/>
      <c r="M60" s="161"/>
      <c r="N60" s="161"/>
    </row>
    <row r="61" spans="1:14">
      <c r="A61" s="161"/>
      <c r="B61" s="161"/>
      <c r="C61" s="276" t="s">
        <v>183</v>
      </c>
      <c r="D61" s="276"/>
      <c r="E61" s="276"/>
      <c r="F61" s="276"/>
      <c r="G61" s="276"/>
      <c r="H61" s="276"/>
      <c r="I61" s="276"/>
      <c r="J61" s="276"/>
      <c r="K61" s="276"/>
      <c r="L61" s="276"/>
      <c r="M61" s="161"/>
      <c r="N61" s="161"/>
    </row>
    <row r="62" spans="1:14">
      <c r="A62" s="161"/>
      <c r="B62" s="161"/>
      <c r="C62" s="277" t="s">
        <v>184</v>
      </c>
      <c r="D62" s="277"/>
      <c r="E62" s="277"/>
      <c r="F62" s="277"/>
      <c r="G62" s="277"/>
      <c r="H62" s="277"/>
      <c r="I62" s="277"/>
      <c r="J62" s="277"/>
      <c r="K62" s="277"/>
      <c r="L62" s="277"/>
      <c r="M62" s="161"/>
      <c r="N62" s="161"/>
    </row>
    <row r="63" spans="1:14">
      <c r="A63" s="161"/>
      <c r="B63" s="161"/>
      <c r="C63" s="275" t="s">
        <v>185</v>
      </c>
      <c r="D63" s="275"/>
      <c r="E63" s="275"/>
      <c r="F63" s="275"/>
      <c r="G63" s="275"/>
      <c r="H63" s="275"/>
      <c r="I63" s="275"/>
      <c r="J63" s="275"/>
      <c r="K63" s="275"/>
      <c r="L63" s="275"/>
      <c r="M63" s="161"/>
      <c r="N63" s="161"/>
    </row>
    <row r="64" spans="1:14" ht="4.5" customHeight="1"/>
  </sheetData>
  <mergeCells count="73">
    <mergeCell ref="B2:L2"/>
    <mergeCell ref="N2:N10"/>
    <mergeCell ref="C3:F3"/>
    <mergeCell ref="I3:L3"/>
    <mergeCell ref="I4:L4"/>
    <mergeCell ref="B5:L5"/>
    <mergeCell ref="B6:L6"/>
    <mergeCell ref="G7:L7"/>
    <mergeCell ref="G8:L8"/>
    <mergeCell ref="G9:L9"/>
    <mergeCell ref="B11:L11"/>
    <mergeCell ref="N12:N13"/>
    <mergeCell ref="B13:L13"/>
    <mergeCell ref="B15:C15"/>
    <mergeCell ref="B16:D16"/>
    <mergeCell ref="E16:H16"/>
    <mergeCell ref="I16:L16"/>
    <mergeCell ref="B17:D17"/>
    <mergeCell ref="E17:G17"/>
    <mergeCell ref="I17:L19"/>
    <mergeCell ref="B18:B19"/>
    <mergeCell ref="C18:D18"/>
    <mergeCell ref="E18:G18"/>
    <mergeCell ref="C19:D19"/>
    <mergeCell ref="E19:G19"/>
    <mergeCell ref="B21:C21"/>
    <mergeCell ref="B22:C22"/>
    <mergeCell ref="D22:E22"/>
    <mergeCell ref="F22:L22"/>
    <mergeCell ref="B23:C23"/>
    <mergeCell ref="F23:L23"/>
    <mergeCell ref="B24:C24"/>
    <mergeCell ref="F25:K25"/>
    <mergeCell ref="N25:N26"/>
    <mergeCell ref="F26:K26"/>
    <mergeCell ref="C27:C29"/>
    <mergeCell ref="F27:K27"/>
    <mergeCell ref="N27:N29"/>
    <mergeCell ref="E42:E43"/>
    <mergeCell ref="F44:K44"/>
    <mergeCell ref="F31:K31"/>
    <mergeCell ref="B36:B38"/>
    <mergeCell ref="C36:C38"/>
    <mergeCell ref="N36:N37"/>
    <mergeCell ref="F39:L39"/>
    <mergeCell ref="F38:K38"/>
    <mergeCell ref="B58:C58"/>
    <mergeCell ref="N44:N45"/>
    <mergeCell ref="N46:N47"/>
    <mergeCell ref="F47:H47"/>
    <mergeCell ref="I47:K47"/>
    <mergeCell ref="F49:K49"/>
    <mergeCell ref="N51:N53"/>
    <mergeCell ref="F37:K37"/>
    <mergeCell ref="F54:L54"/>
    <mergeCell ref="B55:C55"/>
    <mergeCell ref="F55:L55"/>
    <mergeCell ref="B56:C56"/>
    <mergeCell ref="F56:L56"/>
    <mergeCell ref="B40:C40"/>
    <mergeCell ref="F40:L40"/>
    <mergeCell ref="B42:C43"/>
    <mergeCell ref="D42:D43"/>
    <mergeCell ref="B1:F1"/>
    <mergeCell ref="C59:L59"/>
    <mergeCell ref="C60:L60"/>
    <mergeCell ref="C61:L61"/>
    <mergeCell ref="C62:L62"/>
    <mergeCell ref="C63:L63"/>
    <mergeCell ref="F32:K32"/>
    <mergeCell ref="F33:K33"/>
    <mergeCell ref="F34:K34"/>
    <mergeCell ref="F36:K36"/>
  </mergeCells>
  <phoneticPr fontId="3"/>
  <pageMargins left="0.7" right="0.34" top="0.75" bottom="0.43" header="0.3" footer="0.3"/>
  <pageSetup paperSize="9" orientation="portrait" r:id="rId1"/>
  <rowBreaks count="1" manualBreakCount="1">
    <brk id="40"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Ｈ30年度委託費請求書（様式第３号）記入例</vt:lpstr>
      <vt:lpstr>Ｈ30年度精算報告書（様式第５号）記入例</vt:lpstr>
      <vt:lpstr>別記様式第３号　2019年度概算払請求書　記入例</vt:lpstr>
      <vt:lpstr>'Ｈ30年度委託費請求書（様式第３号）記入例'!Print_Area</vt:lpstr>
      <vt:lpstr>'Ｈ30年度精算報告書（様式第５号）記入例'!Print_Area</vt:lpstr>
      <vt:lpstr>'別記様式第３号　2019年度概算払請求書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畜産会</dc:creator>
  <cp:lastModifiedBy>横川浩二</cp:lastModifiedBy>
  <cp:lastPrinted>2019-03-25T00:56:38Z</cp:lastPrinted>
  <dcterms:created xsi:type="dcterms:W3CDTF">2002-04-18T09:07:49Z</dcterms:created>
  <dcterms:modified xsi:type="dcterms:W3CDTF">2019-03-25T04:14:12Z</dcterms:modified>
</cp:coreProperties>
</file>